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1.xml" ContentType="application/vnd.openxmlformats-officedocument.spreadsheetml.comment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hidePivotFieldList="1" autoCompressPictures="0" defaultThemeVersion="124226"/>
  <mc:AlternateContent xmlns:mc="http://schemas.openxmlformats.org/markup-compatibility/2006">
    <mc:Choice Requires="x15">
      <x15ac:absPath xmlns:x15ac="http://schemas.microsoft.com/office/spreadsheetml/2010/11/ac" url="C:\Users\aferguson\AppData\Local\Microsoft\Windows\INetCache\Content.Outlook\X2P56W6U\"/>
    </mc:Choice>
  </mc:AlternateContent>
  <xr:revisionPtr revIDLastSave="0" documentId="13_ncr:1_{CE5154F7-0F84-4AFF-BC42-AFD38431B671}" xr6:coauthVersionLast="36" xr6:coauthVersionMax="36" xr10:uidLastSave="{00000000-0000-0000-0000-000000000000}"/>
  <bookViews>
    <workbookView xWindow="0" yWindow="0" windowWidth="11280" windowHeight="6810" tabRatio="983" xr2:uid="{00000000-000D-0000-FFFF-FFFF00000000}"/>
  </bookViews>
  <sheets>
    <sheet name="Overview" sheetId="61" r:id="rId1"/>
    <sheet name="Instructions" sheetId="45" r:id="rId2"/>
    <sheet name="A - Funding Request" sheetId="36" r:id="rId3"/>
    <sheet name="B - Project Team" sheetId="4" r:id="rId4"/>
    <sheet name="C - Project Info" sheetId="1" r:id="rId5"/>
    <sheet name="E - Construction Costs" sheetId="64" state="hidden" r:id="rId6"/>
    <sheet name="D - Sources &amp; Uses" sheetId="38" r:id="rId7"/>
    <sheet name="E - LOCI" sheetId="57" r:id="rId8"/>
    <sheet name="F-Tax Estimator" sheetId="62" r:id="rId9"/>
    <sheet name="G - Public Engagement" sheetId="53" r:id="rId10"/>
    <sheet name="H - Notes" sheetId="43" r:id="rId11"/>
    <sheet name="I - Application Certification" sheetId="8" r:id="rId12"/>
    <sheet name="J - Affidavit" sheetId="6" r:id="rId13"/>
    <sheet name="Sheet1" sheetId="60" state="hidden"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s>
  <definedNames>
    <definedName name="\0">#REF!</definedName>
    <definedName name="\a">#N/A</definedName>
    <definedName name="\d">#N/A</definedName>
    <definedName name="\E">'[1]000000'!#REF!</definedName>
    <definedName name="_1__123Graph_ACHART_1" hidden="1">'[2]REITs &amp; S&amp;P'!$F$11:$F$31</definedName>
    <definedName name="_2__123Graph_ACHART_2" hidden="1">[3]A!$E$171:$E$177</definedName>
    <definedName name="_3__123Graph_BCHART_1" hidden="1">[4]A!$E$135:$E$141</definedName>
    <definedName name="_3_Year_Cash_Flow_Projection___1_3_2005">#REF!</definedName>
    <definedName name="_4__123Graph_XCHART_1" hidden="1">'[2]REITs &amp; S&amp;P'!$D$11:$D$31</definedName>
    <definedName name="_5__123Graph_XCHART_2" hidden="1">[3]A!$D$171:$D$177</definedName>
    <definedName name="_7_Year_Cash_Flow_Projection">#REF!</definedName>
    <definedName name="_7_Year_Cash_Flow_Projection___1_3_2005">#REF!</definedName>
    <definedName name="_blg300">'[5]Rent Roll'!$D$178</definedName>
    <definedName name="_EqS2">'[6]Development Pro-Forma'!$L$13</definedName>
    <definedName name="_Key1" hidden="1">#REF!</definedName>
    <definedName name="_Order1" hidden="1">255</definedName>
    <definedName name="_Order2" hidden="1">0</definedName>
    <definedName name="_Sort" hidden="1">#REF!</definedName>
    <definedName name="_Vac1">1-'[7]Apt Detail Pro-forma'!$H$20</definedName>
    <definedName name="AA_10_Years_Book">#REF!</definedName>
    <definedName name="AA_10Yr_All">#REF!</definedName>
    <definedName name="AA_5YR_All">#REF!</definedName>
    <definedName name="AA_5Yr_Book">#REF!</definedName>
    <definedName name="AccessDatabase" hidden="1">"\\Tc-atl-2\investment\Office &amp; Industrial\Principal Capital\Southhall\Southhall Center.mdb"</definedName>
    <definedName name="Acq_Cost">[8]Assumptions!$N$95</definedName>
    <definedName name="adr_occ_365_rooms_romm_rev._.69_gross_rev_noi__noi">#REF!</definedName>
    <definedName name="AMENITIES">#REF!</definedName>
    <definedName name="Asset_Mgt_Fee">'[9]CF assumps'!$I$140</definedName>
    <definedName name="avg_unit_size">#REF!</definedName>
    <definedName name="BSIPbPageSetupChartSize" hidden="1">1</definedName>
    <definedName name="BSIPbPageSetupChartSize_0" hidden="1">0</definedName>
    <definedName name="BSIPbPageSetupDraftQuality" hidden="1">1</definedName>
    <definedName name="BSIPbPageSetupDraftQuality_0" hidden="1">0</definedName>
    <definedName name="BSIPbPageSetupDrawingColor" hidden="1">1</definedName>
    <definedName name="BSIPbPageSetupDrawingColor_0" hidden="1">0</definedName>
    <definedName name="BSIPbPageSetupFitToPagesTall" hidden="1">1</definedName>
    <definedName name="BSIPbPageSetupFitToPagesTall_0" hidden="1">1</definedName>
    <definedName name="BSIPbPageSetupFitToPagesWide" hidden="1">1</definedName>
    <definedName name="BSIPbPageSetupFitToPagesWide_0" hidden="1">1</definedName>
    <definedName name="BSIPbPageSetupMediaName" hidden="1">1</definedName>
    <definedName name="BSIPbPageSetupMediaName_0" hidden="1">"ANSI_B_(11.00_x_17.00_Inches)"</definedName>
    <definedName name="BSIPbPageSetupPageOrientation" hidden="1">1</definedName>
    <definedName name="BSIPbPageSetupPageOrientation_0" hidden="1">2</definedName>
    <definedName name="BSIPbPageSetupPaperHeight" hidden="1">1</definedName>
    <definedName name="BSIPbPageSetupPaperHeight_0" hidden="1">1224</definedName>
    <definedName name="BSIPbPageSetupPaperMarginBottom" hidden="1">1</definedName>
    <definedName name="BSIPbPageSetupPaperMarginBottom_0" hidden="1">0</definedName>
    <definedName name="BSIPbPageSetupPaperMarginFooter" hidden="1">1</definedName>
    <definedName name="BSIPbPageSetupPaperMarginFooter_0" hidden="1">0</definedName>
    <definedName name="BSIPbPageSetupPaperMarginHeader" hidden="1">1</definedName>
    <definedName name="BSIPbPageSetupPaperMarginHeader_0" hidden="1">0</definedName>
    <definedName name="BSIPbPageSetupPaperMarginLeft" hidden="1">1</definedName>
    <definedName name="BSIPbPageSetupPaperMarginLeft_0" hidden="1">0</definedName>
    <definedName name="BSIPbPageSetupPaperMarginRight" hidden="1">1</definedName>
    <definedName name="BSIPbPageSetupPaperMarginRight_0" hidden="1">0</definedName>
    <definedName name="BSIPbPageSetupPaperMarginTop" hidden="1">1</definedName>
    <definedName name="BSIPbPageSetupPaperMarginTop_0" hidden="1">0</definedName>
    <definedName name="BSIPbPageSetupPaperWidth" hidden="1">1</definedName>
    <definedName name="BSIPbPageSetupPaperWidth_0" hidden="1">792</definedName>
    <definedName name="BSIPbPageSetupPlotSizeType" hidden="1">1</definedName>
    <definedName name="BSIPbPageSetupPlotSizeType_0" hidden="1">1</definedName>
    <definedName name="BSIPbPageSetupPrintCellErrors" hidden="1">1</definedName>
    <definedName name="BSIPbPageSetupPrintCellErrors_0" hidden="1">0</definedName>
    <definedName name="BSIPbPageSetupPrintComments" hidden="1">1</definedName>
    <definedName name="BSIPbPageSetupPrintComments_0" hidden="1">-4142</definedName>
    <definedName name="BSIPbPageSetupPrintGridlines" hidden="1">1</definedName>
    <definedName name="BSIPbPageSetupPrintGridlines_0" hidden="1">0</definedName>
    <definedName name="BSIPbPageSetupUseStandardMargins" hidden="1">1</definedName>
    <definedName name="BSIPbPageSetupUseStandardMargins_0" hidden="1">0</definedName>
    <definedName name="BSIPbPageSetupUseZoom" hidden="1">1</definedName>
    <definedName name="BSIPbPageSetupUseZoom_0" hidden="1">0</definedName>
    <definedName name="BSIPbPageSetupZoom" hidden="1">1</definedName>
    <definedName name="BSIPbPageSetupZoom_0" hidden="1">100</definedName>
    <definedName name="BSIWhichPageSetup" hidden="1">1</definedName>
    <definedName name="BSIWhichPageSetup_0" hidden="1">"0þ"</definedName>
    <definedName name="BUDTITLE">'[10]CF - Monthly Detail'!#REF!</definedName>
    <definedName name="Cap_Res">'[11]Development Pro-forma'!#REF!</definedName>
    <definedName name="CapRate">#REF!</definedName>
    <definedName name="CarterEq">'[12]Main Cashflow'!$N$40</definedName>
    <definedName name="cash_flow_model">'[13]Cash Flow'!$AK$2:$FQ$17</definedName>
    <definedName name="CHDO">#REF!</definedName>
    <definedName name="Closing_Cost_Allow">[8]Assumptions!$N$93</definedName>
    <definedName name="Closing_Costs">#REF!</definedName>
    <definedName name="closing_date">'[13]Input Sheet'!$C$16</definedName>
    <definedName name="co_date">'[13]Input Sheet'!$C$17</definedName>
    <definedName name="COMMENTS">#REF!</definedName>
    <definedName name="Compound_Int">#REF!</definedName>
    <definedName name="const_loan_amt">'[13]Input Sheet'!$C$40</definedName>
    <definedName name="cpirent">[10]RENT!#REF!</definedName>
    <definedName name="cpirent2">[10]RENT!#REF!</definedName>
    <definedName name="D_ABSORPTION">#REF!</definedName>
    <definedName name="Date_Revised_1">#REF!</definedName>
    <definedName name="Date_Revised_2">#REF!</definedName>
    <definedName name="Deal">#REF!</definedName>
    <definedName name="debt">#REF!</definedName>
    <definedName name="developer">'[13]Input Sheet'!$C$4</definedName>
    <definedName name="DevEquity">#REF!+#REF!+#REF!+#REF!+#REF!</definedName>
    <definedName name="DevEquity1">'[7]Detail Development Pro-Forma'!$L$8+'[7]Detail Development Pro-Forma'!$L$9+'[7]Detail Development Pro-Forma'!$L$11+'[7]Detail Development Pro-Forma'!$L$12+'[7]Detail Development Pro-Forma'!$L$13</definedName>
    <definedName name="DevEquity2">'[11]Development Pro-forma'!$L$8+'[11]Development Pro-forma'!#REF!+'[11]Development Pro-forma'!$L$10+'[11]Development Pro-forma'!#REF!+'[11]Development Pro-forma'!$L$11</definedName>
    <definedName name="Devequity3">'[7]Apt Detail Pro-forma'!$L$37+'[7]Apt Detail Pro-forma'!$L$38+'[7]Apt Detail Pro-forma'!$L$40+'[7]Apt Detail Pro-forma'!$L$41+'[7]Apt Detail Pro-forma'!$L$42</definedName>
    <definedName name="DPEq2">'[11]Development Pro-forma'!$L$9+'[11]Development Pro-forma'!$L$10+'[11]Development Pro-forma'!#REF!</definedName>
    <definedName name="DPEq3">'[7]Apt Detail Pro-forma'!$L$39+'[7]Apt Detail Pro-forma'!$L$40+'[7]Apt Detail Pro-forma'!$L$41</definedName>
    <definedName name="Draw_Matrix">#REF!</definedName>
    <definedName name="E">'[1]000000'!#REF!</definedName>
    <definedName name="E_NEW_CONSTR">#REF!</definedName>
    <definedName name="equity">#REF!</definedName>
    <definedName name="Equity_percent">#REF!</definedName>
    <definedName name="FExp">'[11]Development Pro-forma'!#REF!*'[11]Development Pro-forma'!$D$10</definedName>
    <definedName name="FExp1">'[7]Apt Detail Pro-forma'!$L$11*'[7]Apt Detail Pro-forma'!$D$10</definedName>
    <definedName name="First_IRR">#REF!</definedName>
    <definedName name="freerent">[10]RENT!#REF!</definedName>
    <definedName name="freerent2">[10]RENT!#REF!</definedName>
    <definedName name="GRAPHS">#N/A</definedName>
    <definedName name="H_97_LEASE_EXP">#REF!</definedName>
    <definedName name="High_Value">#REF!</definedName>
    <definedName name="High_Value_5">#REF!</definedName>
    <definedName name="I_RENT_COMP">#REF!</definedName>
    <definedName name="IEQ">#REF!</definedName>
    <definedName name="InflationRate">'[14]Hard Cost Summary'!#REF!</definedName>
    <definedName name="Initial_Equity">#REF!</definedName>
    <definedName name="Initial_Investment">#REF!</definedName>
    <definedName name="INSTRUCTIONS">#REF!</definedName>
    <definedName name="InterestRate">#REF!</definedName>
    <definedName name="J_5_YR_CAP">#REF!</definedName>
    <definedName name="JANSAL">#REF!</definedName>
    <definedName name="L_COMP_TO_AQUI">#REF!</definedName>
    <definedName name="Loan_Amort">[8]Assumptions!$I$73</definedName>
    <definedName name="Loan_Rate">'[15]Wachovia Center'!$I$166</definedName>
    <definedName name="Location">#REF!</definedName>
    <definedName name="Lookback_Threshold">[8]Assumptions!$N$85</definedName>
    <definedName name="Low_Value">#REF!</definedName>
    <definedName name="Low_Value_5">#REF!</definedName>
    <definedName name="Market">'[16]Hard cost projection'!#REF!</definedName>
    <definedName name="Market_Survey_Comp1">#REF!</definedName>
    <definedName name="Market_Survey_Comp2">#REF!</definedName>
    <definedName name="Medium_Value">#REF!</definedName>
    <definedName name="Medium_Value_5">#REF!</definedName>
    <definedName name="Mo12EDB">#REF!</definedName>
    <definedName name="Mo12EndBal">#REF!</definedName>
    <definedName name="Mo13BDB">#REF!</definedName>
    <definedName name="Mo13BegBal">#REF!</definedName>
    <definedName name="Mo1BDB">#REF!</definedName>
    <definedName name="Mo1BDBal">#REF!</definedName>
    <definedName name="Mo1BegBal">#REF!</definedName>
    <definedName name="Mo1EscBal">#REF!</definedName>
    <definedName name="Mo24EDB">#REF!</definedName>
    <definedName name="Mo24EndBal">#REF!</definedName>
    <definedName name="Mo25BDB">#REF!</definedName>
    <definedName name="Mo25BegBal">#REF!</definedName>
    <definedName name="Mo36EDB">#REF!</definedName>
    <definedName name="Mo36EndBal">#REF!</definedName>
    <definedName name="Mo37BDB">#REF!</definedName>
    <definedName name="Mo37BegBal">#REF!</definedName>
    <definedName name="Mo48BDB">#REF!</definedName>
    <definedName name="Mo48EDB">#REF!</definedName>
    <definedName name="Mo48EndBal">#REF!</definedName>
    <definedName name="Mo49BDB">#REF!</definedName>
    <definedName name="Mo49BegBal">#REF!</definedName>
    <definedName name="Mo49EndBal">#REF!</definedName>
    <definedName name="Mo60EDB">#REF!</definedName>
    <definedName name="Mo60EndBal">#REF!</definedName>
    <definedName name="Mo61BDB">#REF!</definedName>
    <definedName name="Mo61BegBal">#REF!</definedName>
    <definedName name="Mo70EDB">#REF!</definedName>
    <definedName name="Mo72EDB">#REF!</definedName>
    <definedName name="Mo72EndBal">#REF!</definedName>
    <definedName name="Month1">#REF!</definedName>
    <definedName name="Month1EscBal">#REF!</definedName>
    <definedName name="Net_Resale_Proceeds">#REF!</definedName>
    <definedName name="net_sales_proceeds">'[13]Input Sheet'!$F$39</definedName>
    <definedName name="NovEq2">'[11]Development Pro-forma'!$L$7+'[11]Development Pro-forma'!$L$8+'[11]Development Pro-forma'!#REF!</definedName>
    <definedName name="NRA">'[10]CF - Monthly Detail'!#REF!</definedName>
    <definedName name="Number_of_Payments">MATCH(0.01,End_Bal,-1)+1</definedName>
    <definedName name="ODR">'[17]I - Operating Cash Flow'!$E$30</definedName>
    <definedName name="OE">'[11]Development Pro-forma'!#REF!</definedName>
    <definedName name="oeirent">[10]RENT!#REF!</definedName>
    <definedName name="oeirent2">[10]RENT!#REF!</definedName>
    <definedName name="P_SALES_COMP">#REF!</definedName>
    <definedName name="PAGE1">#REF!</definedName>
    <definedName name="PARKING">#REF!</definedName>
    <definedName name="PartnerEq">'[12]Main Cashflow'!$N$39</definedName>
    <definedName name="Payment_Date">DATE(YEAR(Loan_Start),MONTH(Loan_Start)+Payment_Number,DAY(Loan_Start))</definedName>
    <definedName name="Phase_2_Equity">[18]Assumptions!#REF!</definedName>
    <definedName name="Phase_3_equity">[18]Assumptions!#REF!</definedName>
    <definedName name="pmt">#REF!</definedName>
    <definedName name="PrefReturn">'[12]Main Cashflow'!$M$38</definedName>
    <definedName name="Print">#REF!</definedName>
    <definedName name="_xlnm.Print_Area" localSheetId="2">'A - Funding Request'!$A$1:$K$33</definedName>
    <definedName name="_xlnm.Print_Area" localSheetId="3">'B - Project Team'!$A$1:$M$83</definedName>
    <definedName name="_xlnm.Print_Area" localSheetId="4">'C - Project Info'!$A$1:$J$67</definedName>
    <definedName name="_xlnm.Print_Area" localSheetId="6">'D - Sources &amp; Uses'!$A$1:$K$30</definedName>
    <definedName name="_xlnm.Print_Area" localSheetId="7">'E - LOCI'!$A$1:$T$53</definedName>
    <definedName name="_xlnm.Print_Area" localSheetId="8">'F-Tax Estimator'!$A$5:$H$31</definedName>
    <definedName name="_xlnm.Print_Area" localSheetId="9">'G - Public Engagement'!$A$1:$E$63</definedName>
    <definedName name="_xlnm.Print_Area" localSheetId="10">'H - Notes'!$A$1:$N$49</definedName>
    <definedName name="_xlnm.Print_Area" localSheetId="11">'I - Application Certification'!$A$1:$J$25</definedName>
    <definedName name="_xlnm.Print_Area" localSheetId="1">Instructions!$A$1:$M$34</definedName>
    <definedName name="_xlnm.Print_Area" localSheetId="12">'J - Affidavit'!$A$1:$I$39</definedName>
    <definedName name="_xlnm.Print_Area" localSheetId="0">Overview!$A$1:$J$30</definedName>
    <definedName name="_xlnm.Print_Area">#REF!</definedName>
    <definedName name="Print_Area_2">#REF!</definedName>
    <definedName name="Print_Area_MI" localSheetId="2">#REF!</definedName>
    <definedName name="Print_Area_MI" localSheetId="5">#REF!</definedName>
    <definedName name="Print_Area_MI" localSheetId="8">#REF!</definedName>
    <definedName name="Print_Area_MI">#REF!</definedName>
    <definedName name="Print_Area_Reset">OFFSET(Full_Print,0,0,Last_Row)</definedName>
    <definedName name="Print_Area1">#REF!</definedName>
    <definedName name="Print_Area2">#REF!</definedName>
    <definedName name="_xlnm.Print_Titles" localSheetId="2">'A - Funding Request'!$1:$4</definedName>
    <definedName name="_xlnm.Print_Titles" localSheetId="3">'B - Project Team'!$1:$4</definedName>
    <definedName name="_xlnm.Print_Titles" localSheetId="4">'C - Project Info'!$1:$4</definedName>
    <definedName name="_xlnm.Print_Titles" localSheetId="6">'D - Sources &amp; Uses'!$1:$4</definedName>
    <definedName name="_xlnm.Print_Titles" localSheetId="5">'E - Construction Costs'!$1:$3</definedName>
    <definedName name="_xlnm.Print_Titles" localSheetId="11">'I - Application Certification'!$1:$6</definedName>
    <definedName name="_xlnm.Print_Titles" localSheetId="1">Instructions!$1:$4</definedName>
    <definedName name="_xlnm.Print_Titles" localSheetId="12">'J - Affidavit'!$1:$5</definedName>
    <definedName name="_xlnm.Print_Titles">#REF!</definedName>
    <definedName name="PRINT_TITLES_MI">#REF!</definedName>
    <definedName name="project_name">'[19]Input Sheet'!$C$3</definedName>
    <definedName name="ProjectName">{"Client Name or Project Name"}</definedName>
    <definedName name="Promote">[8]Assumptions!$N$86</definedName>
    <definedName name="Promote_Leverage_Switch">[8]Assumptions!$N$87</definedName>
    <definedName name="rate">#REF!</definedName>
    <definedName name="refi_date">'[13]Input Sheet'!$F$9</definedName>
    <definedName name="refi_loan_pmts">'[13]Input Sheet'!$F$23</definedName>
    <definedName name="refi_loan_proceeds">'[13]Input Sheet'!$F$22</definedName>
    <definedName name="Remove_Next_YR_Cap">[8]Assumptions!$I$83</definedName>
    <definedName name="Resale_Exp">'[20]CF assumps'!#REF!</definedName>
    <definedName name="Resale_Proceeds">#REF!</definedName>
    <definedName name="reserves_construction">'[13]Input Sheet'!$C$44</definedName>
    <definedName name="reserves_refinance">'[13]Input Sheet'!$F$27</definedName>
    <definedName name="sale_date">'[13]Input Sheet'!$F$31</definedName>
    <definedName name="Second_IRR">#REF!</definedName>
    <definedName name="SF">[21]Input!$B$5</definedName>
    <definedName name="sheet9">'[22]Detail Development Pro-Forma'!$L$8+'[22]Detail Development Pro-Forma'!$L$9+'[22]Detail Development Pro-Forma'!#REF!+'[22]Detail Development Pro-Forma'!#REF!+'[22]Detail Development Pro-Forma'!$L$13</definedName>
    <definedName name="SIMPLE_VIEW">#REF!</definedName>
    <definedName name="SqFt">'[17]G - Revenue'!$H$24</definedName>
    <definedName name="Status">#REF!</definedName>
    <definedName name="STORAGE">#REF!</definedName>
    <definedName name="taxrent">[10]RENT!#REF!</definedName>
    <definedName name="taxrent2">[10]RENT!#REF!</definedName>
    <definedName name="TDC">'[17]J - Development Budget'!$G$66</definedName>
    <definedName name="Third_IRR">#REF!</definedName>
    <definedName name="Third_Party">[8]Assumptions!$N$88</definedName>
    <definedName name="Tier2_Return">#REF!</definedName>
    <definedName name="Title_1">'[20]CF assumps'!$B$1</definedName>
    <definedName name="Title_2">'[20]CF assumps'!$B$2</definedName>
    <definedName name="total_beds">'[19]Unit Mix-Residential'!$H$31</definedName>
    <definedName name="total_cost">'[13]Input Sheet'!$C$27</definedName>
    <definedName name="Total_Costs">#REF!</definedName>
    <definedName name="Total_Equity">'[12]Main Cashflow'!#REF!</definedName>
    <definedName name="Total_Payment">Scheduled_Payment+Extra_Payment</definedName>
    <definedName name="Total_SF">#REF!</definedName>
    <definedName name="total_Sq_Ft">'[13]Input Sheet'!$C$11</definedName>
    <definedName name="total_units">'[19]Unit Mix-Residential'!$F$31</definedName>
    <definedName name="TotalEquity">#REF!+#REF!+#REF!+#REF!+#REF!+#REF!</definedName>
    <definedName name="TotalEquity1">'[7]Detail Development Pro-Forma'!$L$8+'[7]Detail Development Pro-Forma'!$L$9+'[7]Detail Development Pro-Forma'!$L$11+'[7]Detail Development Pro-Forma'!$L$12+'[7]Detail Development Pro-Forma'!$L$13+'[7]Detail Development Pro-Forma'!$L$15</definedName>
    <definedName name="TOTMGMT">'[10]CF - Monthly Detail'!#REF!</definedName>
    <definedName name="TVCExp">'[11]Development Pro-forma'!#REF!+'[11]Development Pro-forma'!#REF!</definedName>
    <definedName name="TVCExp1">'[7]Apt Detail Pro-forma'!$L$10+'[7]Apt Detail Pro-forma'!$L$12</definedName>
    <definedName name="uliygfiygul">#REF!</definedName>
    <definedName name="units">#REF!</definedName>
    <definedName name="Units2">#REF!</definedName>
    <definedName name="Vac">1-'[11]Development Pro-forma'!$D$28</definedName>
    <definedName name="Value_Matrix">#REF!</definedName>
    <definedName name="Value_Matrix_5">#REF!</definedName>
    <definedName name="Values_Entered">IF(Loan_Amount*Interest_Rate*Loan_Years*Loan_Start&gt;0,1,0)</definedName>
    <definedName name="valuevx">42.314159</definedName>
    <definedName name="Which_Row">#REF!</definedName>
    <definedName name="Which_Row_5">#REF!</definedName>
    <definedName name="Yield_Result">'[23]Five Yr Hold'!$I$123</definedName>
  </definedNames>
  <calcPr calcId="19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J23" i="38" l="1"/>
  <c r="C8" i="62"/>
  <c r="C7" i="62"/>
  <c r="E27" i="38"/>
  <c r="D13" i="38"/>
  <c r="C11" i="62" s="1"/>
  <c r="D18" i="1" l="1"/>
  <c r="I16" i="1" l="1"/>
  <c r="I15" i="1"/>
  <c r="C18" i="1"/>
  <c r="D17" i="1" s="1"/>
  <c r="U14" i="64" l="1"/>
  <c r="V42" i="64" s="1"/>
  <c r="I15" i="64"/>
  <c r="F13" i="64"/>
  <c r="I13" i="64"/>
  <c r="L13" i="64"/>
  <c r="O13" i="64"/>
  <c r="R13" i="64"/>
  <c r="U13" i="64"/>
  <c r="X13" i="64"/>
  <c r="AA13" i="64"/>
  <c r="AC13" i="64"/>
  <c r="F14" i="64"/>
  <c r="G23" i="64" s="1"/>
  <c r="I14" i="64"/>
  <c r="L14" i="64"/>
  <c r="O14" i="64"/>
  <c r="R14" i="64"/>
  <c r="S32" i="64" s="1"/>
  <c r="X14" i="64"/>
  <c r="U15" i="64"/>
  <c r="I17" i="64"/>
  <c r="U17" i="64"/>
  <c r="M21" i="64"/>
  <c r="P21" i="64"/>
  <c r="R21" i="64"/>
  <c r="AC21" i="64" s="1"/>
  <c r="Y21" i="64"/>
  <c r="J22" i="64"/>
  <c r="M22" i="64"/>
  <c r="P22" i="64"/>
  <c r="R22" i="64"/>
  <c r="AC22" i="64"/>
  <c r="M23" i="64"/>
  <c r="P23" i="64"/>
  <c r="R23" i="64"/>
  <c r="Y23" i="64"/>
  <c r="AC23" i="64"/>
  <c r="M24" i="64"/>
  <c r="P24" i="64"/>
  <c r="R24" i="64"/>
  <c r="AC24" i="64"/>
  <c r="G25" i="64"/>
  <c r="M25" i="64"/>
  <c r="P25" i="64"/>
  <c r="R25" i="64"/>
  <c r="Y25" i="64"/>
  <c r="AC25" i="64"/>
  <c r="J26" i="64"/>
  <c r="M26" i="64"/>
  <c r="P26" i="64"/>
  <c r="R26" i="64"/>
  <c r="V26" i="64"/>
  <c r="AC26" i="64"/>
  <c r="M27" i="64"/>
  <c r="P27" i="64"/>
  <c r="R27" i="64"/>
  <c r="Y27" i="64"/>
  <c r="AC27" i="64"/>
  <c r="F28" i="64"/>
  <c r="I28" i="64"/>
  <c r="J28" i="64" s="1"/>
  <c r="L28" i="64"/>
  <c r="O28" i="64"/>
  <c r="U28" i="64"/>
  <c r="X28" i="64"/>
  <c r="Y28" i="64"/>
  <c r="AA28" i="64"/>
  <c r="P31" i="64"/>
  <c r="R31" i="64"/>
  <c r="AC31" i="64" s="1"/>
  <c r="S31" i="64"/>
  <c r="Y31" i="64"/>
  <c r="J32" i="64"/>
  <c r="M32" i="64"/>
  <c r="P32" i="64"/>
  <c r="R32" i="64"/>
  <c r="Y32" i="64"/>
  <c r="AC32" i="64"/>
  <c r="P33" i="64"/>
  <c r="R33" i="64"/>
  <c r="AC33" i="64" s="1"/>
  <c r="Y33" i="64"/>
  <c r="J34" i="64"/>
  <c r="M34" i="64"/>
  <c r="P34" i="64"/>
  <c r="R34" i="64"/>
  <c r="Y34" i="64"/>
  <c r="AC34" i="64"/>
  <c r="P35" i="64"/>
  <c r="R35" i="64"/>
  <c r="AC35" i="64" s="1"/>
  <c r="Y35" i="64"/>
  <c r="J36" i="64"/>
  <c r="M36" i="64"/>
  <c r="P36" i="64"/>
  <c r="R36" i="64"/>
  <c r="S36" i="64"/>
  <c r="Y36" i="64"/>
  <c r="AC36" i="64"/>
  <c r="J37" i="64"/>
  <c r="P37" i="64"/>
  <c r="R37" i="64"/>
  <c r="Y37" i="64"/>
  <c r="AC37" i="64"/>
  <c r="M38" i="64"/>
  <c r="P38" i="64"/>
  <c r="R38" i="64"/>
  <c r="Y38" i="64"/>
  <c r="AC38" i="64"/>
  <c r="J39" i="64"/>
  <c r="P39" i="64"/>
  <c r="R39" i="64"/>
  <c r="Y39" i="64"/>
  <c r="AC39" i="64"/>
  <c r="M40" i="64"/>
  <c r="P40" i="64"/>
  <c r="R40" i="64"/>
  <c r="S40" i="64"/>
  <c r="Y40" i="64"/>
  <c r="AC40" i="64"/>
  <c r="G41" i="64"/>
  <c r="J41" i="64"/>
  <c r="P41" i="64"/>
  <c r="R41" i="64"/>
  <c r="AC41" i="64" s="1"/>
  <c r="S41" i="64"/>
  <c r="Y41" i="64"/>
  <c r="M42" i="64"/>
  <c r="P42" i="64"/>
  <c r="R42" i="64"/>
  <c r="Y42" i="64"/>
  <c r="AC42" i="64"/>
  <c r="G43" i="64"/>
  <c r="P43" i="64"/>
  <c r="R43" i="64"/>
  <c r="Y43" i="64"/>
  <c r="AC43" i="64"/>
  <c r="M44" i="64"/>
  <c r="P44" i="64"/>
  <c r="R44" i="64"/>
  <c r="Y44" i="64"/>
  <c r="AC44" i="64"/>
  <c r="P45" i="64"/>
  <c r="R45" i="64"/>
  <c r="Y45" i="64"/>
  <c r="M46" i="64"/>
  <c r="P46" i="64"/>
  <c r="R46" i="64"/>
  <c r="V46" i="64"/>
  <c r="Y46" i="64"/>
  <c r="AC46" i="64"/>
  <c r="J47" i="64"/>
  <c r="P47" i="64"/>
  <c r="R47" i="64"/>
  <c r="Y47" i="64"/>
  <c r="AC47" i="64"/>
  <c r="M48" i="64"/>
  <c r="P48" i="64"/>
  <c r="R48" i="64"/>
  <c r="Y48" i="64"/>
  <c r="AC48" i="64"/>
  <c r="J49" i="64"/>
  <c r="P49" i="64"/>
  <c r="R49" i="64"/>
  <c r="AC49" i="64" s="1"/>
  <c r="Y49" i="64"/>
  <c r="M50" i="64"/>
  <c r="P50" i="64"/>
  <c r="R50" i="64"/>
  <c r="Y50" i="64"/>
  <c r="AC50" i="64"/>
  <c r="G51" i="64"/>
  <c r="P51" i="64"/>
  <c r="R51" i="64"/>
  <c r="Y51" i="64"/>
  <c r="M52" i="64"/>
  <c r="P52" i="64"/>
  <c r="R52" i="64"/>
  <c r="Y52" i="64"/>
  <c r="AC52" i="64"/>
  <c r="P53" i="64"/>
  <c r="R53" i="64"/>
  <c r="Y53" i="64"/>
  <c r="M54" i="64"/>
  <c r="P54" i="64"/>
  <c r="R54" i="64"/>
  <c r="Y54" i="64"/>
  <c r="AC54" i="64"/>
  <c r="P55" i="64"/>
  <c r="R55" i="64"/>
  <c r="Y55" i="64"/>
  <c r="AC55" i="64"/>
  <c r="J56" i="64"/>
  <c r="M56" i="64"/>
  <c r="P56" i="64"/>
  <c r="R56" i="64"/>
  <c r="Y56" i="64"/>
  <c r="AC56" i="64"/>
  <c r="P57" i="64"/>
  <c r="R57" i="64"/>
  <c r="AC57" i="64" s="1"/>
  <c r="Y57" i="64"/>
  <c r="J58" i="64"/>
  <c r="M58" i="64"/>
  <c r="P58" i="64"/>
  <c r="R58" i="64"/>
  <c r="Y58" i="64"/>
  <c r="AC58" i="64"/>
  <c r="P59" i="64"/>
  <c r="R59" i="64"/>
  <c r="AC59" i="64" s="1"/>
  <c r="S59" i="64"/>
  <c r="Y59" i="64"/>
  <c r="J60" i="64"/>
  <c r="M60" i="64"/>
  <c r="P60" i="64"/>
  <c r="R60" i="64"/>
  <c r="Y60" i="64"/>
  <c r="AC60" i="64"/>
  <c r="J61" i="64"/>
  <c r="P61" i="64"/>
  <c r="R61" i="64"/>
  <c r="Y61" i="64"/>
  <c r="AC61" i="64"/>
  <c r="M62" i="64"/>
  <c r="P62" i="64"/>
  <c r="R62" i="64"/>
  <c r="Y62" i="64"/>
  <c r="AC62" i="64"/>
  <c r="P63" i="64"/>
  <c r="R63" i="64"/>
  <c r="Y63" i="64"/>
  <c r="AC63" i="64"/>
  <c r="J64" i="64"/>
  <c r="M64" i="64"/>
  <c r="P64" i="64"/>
  <c r="R64" i="64"/>
  <c r="Y64" i="64"/>
  <c r="AC64" i="64"/>
  <c r="P65" i="64"/>
  <c r="R65" i="64"/>
  <c r="AC65" i="64" s="1"/>
  <c r="S65" i="64"/>
  <c r="Y65" i="64"/>
  <c r="J66" i="64"/>
  <c r="M66" i="64"/>
  <c r="P66" i="64"/>
  <c r="R66" i="64"/>
  <c r="V66" i="64"/>
  <c r="Y66" i="64"/>
  <c r="AC66" i="64"/>
  <c r="F67" i="64"/>
  <c r="G67" i="64" s="1"/>
  <c r="I67" i="64"/>
  <c r="L67" i="64"/>
  <c r="M67" i="64" s="1"/>
  <c r="O67" i="64"/>
  <c r="P67" i="64"/>
  <c r="U67" i="64"/>
  <c r="X67" i="64"/>
  <c r="Y67" i="64" s="1"/>
  <c r="AA67" i="64"/>
  <c r="M70" i="64"/>
  <c r="P70" i="64"/>
  <c r="R70" i="64"/>
  <c r="S70" i="64" s="1"/>
  <c r="Y70" i="64"/>
  <c r="G71" i="64"/>
  <c r="M71" i="64"/>
  <c r="P71" i="64"/>
  <c r="R71" i="64"/>
  <c r="AC71" i="64"/>
  <c r="M72" i="64"/>
  <c r="P72" i="64"/>
  <c r="R72" i="64"/>
  <c r="S72" i="64" s="1"/>
  <c r="Y72" i="64"/>
  <c r="F73" i="64"/>
  <c r="G73" i="64"/>
  <c r="I73" i="64"/>
  <c r="L73" i="64"/>
  <c r="M73" i="64"/>
  <c r="O73" i="64"/>
  <c r="P73" i="64" s="1"/>
  <c r="U73" i="64"/>
  <c r="X73" i="64"/>
  <c r="Y73" i="64" s="1"/>
  <c r="AA73" i="64"/>
  <c r="G76" i="64"/>
  <c r="M76" i="64"/>
  <c r="P76" i="64"/>
  <c r="R76" i="64"/>
  <c r="R79" i="64" s="1"/>
  <c r="AC79" i="64" s="1"/>
  <c r="Y76" i="64"/>
  <c r="M77" i="64"/>
  <c r="P77" i="64"/>
  <c r="R77" i="64"/>
  <c r="Y77" i="64"/>
  <c r="AC77" i="64"/>
  <c r="G78" i="64"/>
  <c r="J78" i="64"/>
  <c r="M78" i="64"/>
  <c r="P78" i="64"/>
  <c r="R78" i="64"/>
  <c r="AC78" i="64" s="1"/>
  <c r="S78" i="64"/>
  <c r="Y78" i="64"/>
  <c r="J79" i="64"/>
  <c r="M79" i="64"/>
  <c r="P79" i="64"/>
  <c r="Y79" i="64"/>
  <c r="G80" i="64"/>
  <c r="J80" i="64"/>
  <c r="M80" i="64"/>
  <c r="P80" i="64"/>
  <c r="R80" i="64"/>
  <c r="S80" i="64"/>
  <c r="Y80" i="64"/>
  <c r="J81" i="64"/>
  <c r="M81" i="64"/>
  <c r="P81" i="64"/>
  <c r="R81" i="64"/>
  <c r="S81" i="64"/>
  <c r="Y81" i="64"/>
  <c r="AC81" i="64"/>
  <c r="G82" i="64"/>
  <c r="M82" i="64"/>
  <c r="P82" i="64"/>
  <c r="R82" i="64"/>
  <c r="S82" i="64" s="1"/>
  <c r="Y82" i="64"/>
  <c r="M83" i="64"/>
  <c r="P83" i="64"/>
  <c r="Y83" i="64"/>
  <c r="G84" i="64"/>
  <c r="M84" i="64"/>
  <c r="P84" i="64"/>
  <c r="R84" i="64"/>
  <c r="S84" i="64" s="1"/>
  <c r="Y84" i="64"/>
  <c r="M85" i="64"/>
  <c r="P85" i="64"/>
  <c r="R85" i="64"/>
  <c r="S85" i="64"/>
  <c r="Y85" i="64"/>
  <c r="AC85" i="64"/>
  <c r="G86" i="64"/>
  <c r="J86" i="64"/>
  <c r="M86" i="64"/>
  <c r="P86" i="64"/>
  <c r="R86" i="64"/>
  <c r="S86" i="64"/>
  <c r="Y86" i="64"/>
  <c r="AC86" i="64"/>
  <c r="M87" i="64"/>
  <c r="P87" i="64"/>
  <c r="Y87" i="64"/>
  <c r="G88" i="64"/>
  <c r="J88" i="64"/>
  <c r="M88" i="64"/>
  <c r="P88" i="64"/>
  <c r="R88" i="64"/>
  <c r="S88" i="64"/>
  <c r="Y88" i="64"/>
  <c r="AC88" i="64"/>
  <c r="M89" i="64"/>
  <c r="P89" i="64"/>
  <c r="R89" i="64"/>
  <c r="S89" i="64"/>
  <c r="Y89" i="64"/>
  <c r="AC89" i="64"/>
  <c r="G90" i="64"/>
  <c r="J90" i="64"/>
  <c r="M90" i="64"/>
  <c r="P90" i="64"/>
  <c r="R90" i="64"/>
  <c r="S90" i="64"/>
  <c r="Y90" i="64"/>
  <c r="AC90" i="64"/>
  <c r="F91" i="64"/>
  <c r="G91" i="64"/>
  <c r="I91" i="64"/>
  <c r="J91" i="64"/>
  <c r="L91" i="64"/>
  <c r="M91" i="64"/>
  <c r="O91" i="64"/>
  <c r="P91" i="64"/>
  <c r="U91" i="64"/>
  <c r="X91" i="64"/>
  <c r="Y91" i="64"/>
  <c r="AA91" i="64"/>
  <c r="V79" i="64" l="1"/>
  <c r="V87" i="64"/>
  <c r="V73" i="64"/>
  <c r="V72" i="64"/>
  <c r="V34" i="64"/>
  <c r="V25" i="64"/>
  <c r="V21" i="64"/>
  <c r="V91" i="64"/>
  <c r="V89" i="64"/>
  <c r="V32" i="64"/>
  <c r="V85" i="64"/>
  <c r="V81" i="64"/>
  <c r="V67" i="64"/>
  <c r="V64" i="64"/>
  <c r="V40" i="64"/>
  <c r="V38" i="64"/>
  <c r="V22" i="64"/>
  <c r="G65" i="64"/>
  <c r="S64" i="64"/>
  <c r="S56" i="64"/>
  <c r="S49" i="64"/>
  <c r="G49" i="64"/>
  <c r="S47" i="64"/>
  <c r="G47" i="64"/>
  <c r="S45" i="64"/>
  <c r="S44" i="64"/>
  <c r="S42" i="64"/>
  <c r="S33" i="64"/>
  <c r="G31" i="64"/>
  <c r="G28" i="64"/>
  <c r="G21" i="64"/>
  <c r="G63" i="64"/>
  <c r="S61" i="64"/>
  <c r="S58" i="64"/>
  <c r="S43" i="64"/>
  <c r="G35" i="64"/>
  <c r="S34" i="64"/>
  <c r="S26" i="64"/>
  <c r="S22" i="64"/>
  <c r="S66" i="64"/>
  <c r="S63" i="64"/>
  <c r="S60" i="64"/>
  <c r="S53" i="64"/>
  <c r="S51" i="64"/>
  <c r="S39" i="64"/>
  <c r="G39" i="64"/>
  <c r="S35" i="64"/>
  <c r="G33" i="64"/>
  <c r="G27" i="64"/>
  <c r="U16" i="64"/>
  <c r="R28" i="64"/>
  <c r="S28" i="64" s="1"/>
  <c r="L17" i="64"/>
  <c r="M28" i="64"/>
  <c r="AC84" i="64"/>
  <c r="AC82" i="64"/>
  <c r="AC76" i="64"/>
  <c r="AC51" i="64"/>
  <c r="AA15" i="64"/>
  <c r="AA17" i="64"/>
  <c r="F17" i="64"/>
  <c r="L15" i="64"/>
  <c r="L16" i="64" s="1"/>
  <c r="V31" i="64"/>
  <c r="V33" i="64"/>
  <c r="V35" i="64"/>
  <c r="V37" i="64"/>
  <c r="V39" i="64"/>
  <c r="V41" i="64"/>
  <c r="V43" i="64"/>
  <c r="V45" i="64"/>
  <c r="V47" i="64"/>
  <c r="V49" i="64"/>
  <c r="V51" i="64"/>
  <c r="V53" i="64"/>
  <c r="V55" i="64"/>
  <c r="V57" i="64"/>
  <c r="V59" i="64"/>
  <c r="V61" i="64"/>
  <c r="V63" i="64"/>
  <c r="V65" i="64"/>
  <c r="V36" i="64"/>
  <c r="V44" i="64"/>
  <c r="V52" i="64"/>
  <c r="V60" i="64"/>
  <c r="V70" i="64"/>
  <c r="V76" i="64"/>
  <c r="V78" i="64"/>
  <c r="V80" i="64"/>
  <c r="V82" i="64"/>
  <c r="V84" i="64"/>
  <c r="J21" i="64"/>
  <c r="J23" i="64"/>
  <c r="J25" i="64"/>
  <c r="J27" i="64"/>
  <c r="J70" i="64"/>
  <c r="J72" i="64"/>
  <c r="J35" i="64"/>
  <c r="J38" i="64"/>
  <c r="J43" i="64"/>
  <c r="J46" i="64"/>
  <c r="J51" i="64"/>
  <c r="J54" i="64"/>
  <c r="J59" i="64"/>
  <c r="J62" i="64"/>
  <c r="J71" i="64"/>
  <c r="J89" i="64"/>
  <c r="J87" i="64"/>
  <c r="J85" i="64"/>
  <c r="R83" i="64"/>
  <c r="S79" i="64"/>
  <c r="V77" i="64"/>
  <c r="AC72" i="64"/>
  <c r="V71" i="64"/>
  <c r="R67" i="64"/>
  <c r="S67" i="64" s="1"/>
  <c r="J67" i="64"/>
  <c r="J57" i="64"/>
  <c r="J55" i="64"/>
  <c r="V54" i="64"/>
  <c r="V50" i="64"/>
  <c r="V48" i="64"/>
  <c r="AC45" i="64"/>
  <c r="J45" i="64"/>
  <c r="J44" i="64"/>
  <c r="J42" i="64"/>
  <c r="J40" i="64"/>
  <c r="V27" i="64"/>
  <c r="V24" i="64"/>
  <c r="V23" i="64"/>
  <c r="AC28" i="64"/>
  <c r="AC14" i="64"/>
  <c r="AD33" i="64" s="1"/>
  <c r="S38" i="64"/>
  <c r="S46" i="64"/>
  <c r="S54" i="64"/>
  <c r="S62" i="64"/>
  <c r="G32" i="64"/>
  <c r="G34" i="64"/>
  <c r="G36" i="64"/>
  <c r="G38" i="64"/>
  <c r="G40" i="64"/>
  <c r="G42" i="64"/>
  <c r="G44" i="64"/>
  <c r="G46" i="64"/>
  <c r="G48" i="64"/>
  <c r="G50" i="64"/>
  <c r="G52" i="64"/>
  <c r="G54" i="64"/>
  <c r="G56" i="64"/>
  <c r="G58" i="64"/>
  <c r="G60" i="64"/>
  <c r="G62" i="64"/>
  <c r="G64" i="64"/>
  <c r="G66" i="64"/>
  <c r="G22" i="64"/>
  <c r="G24" i="64"/>
  <c r="G26" i="64"/>
  <c r="G37" i="64"/>
  <c r="G45" i="64"/>
  <c r="G53" i="64"/>
  <c r="G61" i="64"/>
  <c r="G70" i="64"/>
  <c r="G72" i="64"/>
  <c r="G77" i="64"/>
  <c r="G79" i="64"/>
  <c r="G81" i="64"/>
  <c r="G83" i="64"/>
  <c r="V90" i="64"/>
  <c r="G89" i="64"/>
  <c r="V88" i="64"/>
  <c r="R87" i="64"/>
  <c r="G87" i="64"/>
  <c r="V86" i="64"/>
  <c r="G85" i="64"/>
  <c r="J84" i="64"/>
  <c r="V83" i="64"/>
  <c r="J83" i="64"/>
  <c r="J82" i="64"/>
  <c r="AC80" i="64"/>
  <c r="S77" i="64"/>
  <c r="J77" i="64"/>
  <c r="S76" i="64"/>
  <c r="J76" i="64"/>
  <c r="R73" i="64"/>
  <c r="S73" i="64" s="1"/>
  <c r="J73" i="64"/>
  <c r="S71" i="64"/>
  <c r="AC70" i="64"/>
  <c r="J65" i="64"/>
  <c r="J63" i="64"/>
  <c r="V62" i="64"/>
  <c r="G59" i="64"/>
  <c r="V58" i="64"/>
  <c r="S57" i="64"/>
  <c r="G57" i="64"/>
  <c r="V56" i="64"/>
  <c r="S55" i="64"/>
  <c r="G55" i="64"/>
  <c r="AC53" i="64"/>
  <c r="J53" i="64"/>
  <c r="S52" i="64"/>
  <c r="J52" i="64"/>
  <c r="S50" i="64"/>
  <c r="J50" i="64"/>
  <c r="S48" i="64"/>
  <c r="J48" i="64"/>
  <c r="S37" i="64"/>
  <c r="J33" i="64"/>
  <c r="J31" i="64"/>
  <c r="X17" i="64"/>
  <c r="O15" i="64"/>
  <c r="P28" i="64"/>
  <c r="O17" i="64"/>
  <c r="S24" i="64"/>
  <c r="J24" i="64"/>
  <c r="X15" i="64"/>
  <c r="F15" i="64"/>
  <c r="V28" i="64"/>
  <c r="S27" i="64"/>
  <c r="S25" i="64"/>
  <c r="S23" i="64"/>
  <c r="S21" i="64"/>
  <c r="Y22" i="64"/>
  <c r="Y24" i="64"/>
  <c r="Y26" i="64"/>
  <c r="Y71" i="64"/>
  <c r="M31" i="64"/>
  <c r="M33" i="64"/>
  <c r="M35" i="64"/>
  <c r="M37" i="64"/>
  <c r="M39" i="64"/>
  <c r="M41" i="64"/>
  <c r="M43" i="64"/>
  <c r="M45" i="64"/>
  <c r="M47" i="64"/>
  <c r="M49" i="64"/>
  <c r="M51" i="64"/>
  <c r="M53" i="64"/>
  <c r="M55" i="64"/>
  <c r="M57" i="64"/>
  <c r="M59" i="64"/>
  <c r="M61" i="64"/>
  <c r="M63" i="64"/>
  <c r="M65" i="64"/>
  <c r="AD21" i="64" l="1"/>
  <c r="AD22" i="64"/>
  <c r="AD41" i="64"/>
  <c r="AD45" i="64"/>
  <c r="AD35" i="64"/>
  <c r="AD80" i="64"/>
  <c r="AD28" i="64"/>
  <c r="AD25" i="64"/>
  <c r="AD43" i="64"/>
  <c r="AD27" i="64"/>
  <c r="AD57" i="64"/>
  <c r="AD24" i="64"/>
  <c r="AD82" i="64"/>
  <c r="AD76" i="64"/>
  <c r="AC67" i="64"/>
  <c r="AD67" i="64" s="1"/>
  <c r="F16" i="64"/>
  <c r="AC83" i="64"/>
  <c r="AD83" i="64" s="1"/>
  <c r="S83" i="64"/>
  <c r="X16" i="64"/>
  <c r="O16" i="64"/>
  <c r="AD70" i="64"/>
  <c r="AC73" i="64"/>
  <c r="AD73" i="64" s="1"/>
  <c r="AC87" i="64"/>
  <c r="AD87" i="64" s="1"/>
  <c r="S87" i="64"/>
  <c r="R91" i="64"/>
  <c r="S91" i="64" s="1"/>
  <c r="AD38" i="64"/>
  <c r="AD46" i="64"/>
  <c r="AD54" i="64"/>
  <c r="AD62" i="64"/>
  <c r="AD44" i="64"/>
  <c r="AD48" i="64"/>
  <c r="AD50" i="64"/>
  <c r="AD77" i="64"/>
  <c r="AD36" i="64"/>
  <c r="AD40" i="64"/>
  <c r="AD42" i="64"/>
  <c r="AD85" i="64"/>
  <c r="AD89" i="64"/>
  <c r="AD32" i="64"/>
  <c r="AD34" i="64"/>
  <c r="AD60" i="64"/>
  <c r="AD64" i="64"/>
  <c r="AD66" i="64"/>
  <c r="AD81" i="64"/>
  <c r="AD37" i="64"/>
  <c r="AD49" i="64"/>
  <c r="AD52" i="64"/>
  <c r="AD56" i="64"/>
  <c r="AD58" i="64"/>
  <c r="AD71" i="64"/>
  <c r="AD86" i="64"/>
  <c r="AD88" i="64"/>
  <c r="AD90" i="64"/>
  <c r="R15" i="64"/>
  <c r="AD63" i="64"/>
  <c r="AD72" i="64"/>
  <c r="AD51" i="64"/>
  <c r="AD84" i="64"/>
  <c r="AD61" i="64"/>
  <c r="AD59" i="64"/>
  <c r="AD78" i="64"/>
  <c r="R17" i="64"/>
  <c r="AC17" i="64" s="1"/>
  <c r="AD26" i="64"/>
  <c r="AD39" i="64"/>
  <c r="AD53" i="64"/>
  <c r="I16" i="64"/>
  <c r="AD31" i="64"/>
  <c r="AD55" i="64"/>
  <c r="AD23" i="64"/>
  <c r="AD47" i="64"/>
  <c r="AD79" i="64"/>
  <c r="AD65" i="64"/>
  <c r="AC91" i="64" l="1"/>
  <c r="AD91" i="64" s="1"/>
  <c r="R16" i="64"/>
  <c r="AC15" i="64"/>
  <c r="AC16" i="64" s="1"/>
  <c r="C12" i="62" l="1"/>
  <c r="C13" i="62" s="1"/>
  <c r="A21" i="62"/>
  <c r="C21" i="62"/>
  <c r="A22" i="62"/>
  <c r="A23" i="62" s="1"/>
  <c r="A24" i="62" s="1"/>
  <c r="A25" i="62" s="1"/>
  <c r="A26" i="62" s="1"/>
  <c r="A27" i="62" s="1"/>
  <c r="A28" i="62" s="1"/>
  <c r="A29" i="62" s="1"/>
  <c r="C22" i="62"/>
  <c r="C23" i="62"/>
  <c r="C24" i="62" s="1"/>
  <c r="C25" i="62" s="1"/>
  <c r="C26" i="62" s="1"/>
  <c r="C27" i="62" s="1"/>
  <c r="C28" i="62" s="1"/>
  <c r="C29" i="62" s="1"/>
  <c r="B20" i="62" l="1"/>
  <c r="B21" i="62"/>
  <c r="B22" i="62"/>
  <c r="B23" i="62"/>
  <c r="B24" i="62"/>
  <c r="B25" i="62"/>
  <c r="B26" i="62"/>
  <c r="B27" i="62"/>
  <c r="B28" i="62"/>
  <c r="B29" i="62"/>
  <c r="D22" i="62" l="1"/>
  <c r="E22" i="62" s="1"/>
  <c r="D27" i="62"/>
  <c r="E27" i="62" s="1"/>
  <c r="D23" i="62"/>
  <c r="E23" i="62" s="1"/>
  <c r="D26" i="62"/>
  <c r="E26" i="62" s="1"/>
  <c r="D29" i="62"/>
  <c r="E29" i="62" s="1"/>
  <c r="D25" i="62"/>
  <c r="E25" i="62" s="1"/>
  <c r="D21" i="62"/>
  <c r="E21" i="62" s="1"/>
  <c r="D28" i="62"/>
  <c r="E28" i="62" s="1"/>
  <c r="D24" i="62"/>
  <c r="E24" i="62" s="1"/>
  <c r="D20" i="62"/>
  <c r="F20" i="62" s="1"/>
  <c r="F21" i="62" l="1"/>
  <c r="F22" i="62"/>
  <c r="F24" i="62"/>
  <c r="F23" i="62"/>
  <c r="F29" i="62"/>
  <c r="F28" i="62"/>
  <c r="F25" i="62"/>
  <c r="F26" i="62"/>
  <c r="F27" i="62"/>
  <c r="E20" i="62"/>
  <c r="D30" i="62"/>
  <c r="E30" i="62" s="1"/>
  <c r="D31" i="62"/>
  <c r="E31" i="62" s="1"/>
  <c r="F31" i="62" l="1"/>
  <c r="F30" i="62"/>
  <c r="C33" i="36"/>
  <c r="C10" i="62" s="1"/>
  <c r="F7" i="62" s="1"/>
  <c r="G20" i="62" s="1"/>
  <c r="C31" i="36"/>
  <c r="C23" i="36"/>
  <c r="G21" i="62" l="1"/>
  <c r="H20" i="62"/>
  <c r="M24" i="57"/>
  <c r="M25" i="57" s="1"/>
  <c r="M33" i="57"/>
  <c r="M40" i="57"/>
  <c r="M41" i="57" l="1"/>
  <c r="G22" i="62"/>
  <c r="H21" i="62"/>
  <c r="J24" i="38"/>
  <c r="J25" i="38"/>
  <c r="J26" i="38"/>
  <c r="D14" i="1"/>
  <c r="D11" i="43"/>
  <c r="D15" i="43"/>
  <c r="D19" i="43"/>
  <c r="D23" i="43"/>
  <c r="D27" i="43"/>
  <c r="D31" i="43"/>
  <c r="D35" i="43"/>
  <c r="D39" i="43"/>
  <c r="D43" i="43"/>
  <c r="D47" i="43"/>
  <c r="G23" i="62" l="1"/>
  <c r="H22" i="62"/>
  <c r="J27" i="38"/>
  <c r="D15" i="1"/>
  <c r="I17" i="1"/>
  <c r="D16" i="1"/>
  <c r="C24" i="36"/>
  <c r="C25" i="36" s="1"/>
  <c r="G24" i="62" l="1"/>
  <c r="H23" i="62"/>
  <c r="G25" i="62" l="1"/>
  <c r="H24" i="62"/>
  <c r="G26" i="62" l="1"/>
  <c r="H25" i="62"/>
  <c r="G27" i="62" l="1"/>
  <c r="H26" i="62"/>
  <c r="G28" i="62" l="1"/>
  <c r="H27" i="62"/>
  <c r="G29" i="62" l="1"/>
  <c r="G30" i="62" s="1"/>
  <c r="H28" i="62"/>
  <c r="H29" i="62" l="1"/>
  <c r="G31" i="62"/>
  <c r="H30" i="62" l="1"/>
  <c r="H31" i="6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Alan Ferguson</author>
  </authors>
  <commentList>
    <comment ref="C10" authorId="0" shapeId="0" xr:uid="{35D163C5-03CE-4F36-A17F-166A82EB9707}">
      <text>
        <r>
          <rPr>
            <b/>
            <sz val="9"/>
            <color indexed="81"/>
            <rFont val="Tahoma"/>
            <family val="2"/>
          </rPr>
          <t>Alan Ferguson:</t>
        </r>
        <r>
          <rPr>
            <sz val="9"/>
            <color indexed="81"/>
            <rFont val="Tahoma"/>
            <family val="2"/>
          </rPr>
          <t xml:space="preserve">
$0 for commercial deals; $50K for residential deals</t>
        </r>
      </text>
    </comment>
    <comment ref="C11" authorId="0" shapeId="0" xr:uid="{00000000-0006-0000-0000-000001000000}">
      <text>
        <r>
          <rPr>
            <b/>
            <sz val="9"/>
            <color indexed="81"/>
            <rFont val="Tahoma"/>
            <family val="2"/>
          </rPr>
          <t>Alan Ferguson:</t>
        </r>
        <r>
          <rPr>
            <sz val="9"/>
            <color indexed="81"/>
            <rFont val="Tahoma"/>
            <family val="2"/>
          </rPr>
          <t xml:space="preserve">
Use estimated post construction value or total development costs as a proxy.</t>
        </r>
      </text>
    </comment>
  </commentList>
</comments>
</file>

<file path=xl/sharedStrings.xml><?xml version="1.0" encoding="utf-8"?>
<sst xmlns="http://schemas.openxmlformats.org/spreadsheetml/2006/main" count="654" uniqueCount="443">
  <si>
    <t>Total Amount of Funding Needed</t>
  </si>
  <si>
    <t>Name of General Partner(s)</t>
  </si>
  <si>
    <t>If Joint Venture, Name of Joint Venture Partners and Respective Participations in JV</t>
  </si>
  <si>
    <t>Not For-Profit Corporation  (Y/N)</t>
  </si>
  <si>
    <t>Please List All General Partners</t>
  </si>
  <si>
    <t>% Ownership</t>
  </si>
  <si>
    <t>Development Team</t>
  </si>
  <si>
    <t>Other</t>
  </si>
  <si>
    <t>Total</t>
  </si>
  <si>
    <t>STATE OF GEORGIA</t>
  </si>
  <si>
    <t>COUNTY OF _________________</t>
  </si>
  <si>
    <t>APPLICANT</t>
  </si>
  <si>
    <t xml:space="preserve">Signature </t>
  </si>
  <si>
    <t>Printed Name</t>
  </si>
  <si>
    <t>Alien Registration Number for Non-Citizens*</t>
  </si>
  <si>
    <t>Sworn to and subscribed before me</t>
  </si>
  <si>
    <t>this ____ day of ____________, 20____.</t>
  </si>
  <si>
    <t xml:space="preserve">*Note:  O.C.G.A. Section 50-36-1(e)(2) requires that aliens under the Federal Immigration and Nationality Act, U.S.C. Title 8, as amended, provide their alien registration number.  Because legal permanent residents are included in the federal definition of "alien", legal permanent residents must also provide their alien registration number.  Qualified aliens that do not have an alien registration number may supply another identifying number below.  </t>
  </si>
  <si>
    <t xml:space="preserve">AFFIDAVIT VERIFYING STATUS FOR RECEIPT OF PUBLIC BENEFIT FROM
THE ATLANTA DEVELOPMENT AUTHORITY,
THE DOWNTOWN DEVELOPMENT AUTHORITY OF THE CITY OF ATLANTA OR
URBAN RESIDENTIAL FINANCE AUTHORITY OF THE CITY OF ATLANTA, GEORGIA
</t>
  </si>
  <si>
    <t>Notary Public __________________</t>
  </si>
  <si>
    <t>My commission expires _____________</t>
  </si>
  <si>
    <t xml:space="preserve">Is the site appropriately zoned for the proposed development?  </t>
  </si>
  <si>
    <t>Has the property ever been used for storage of hazardous or toxic materials?</t>
  </si>
  <si>
    <t>Are there any potential environmental hazards?</t>
  </si>
  <si>
    <t>Date</t>
  </si>
  <si>
    <t>THE APPLICANT FURTHER ACKNOWLEDGES HAVING READ ALL APPLICABLE AUTHORITY RULES GOVERNING THE PROGRAM AND ACKNOWLEDGES HAVING READ THE INSTRUCTIONS FOR COMPLETING THIS APPLICATION.  THE PERSON EXECUTING THIS DOCUMENT REPRESENTS THAT HE OR SHE HAS THE AUTHORITY TO BIND THE APPLICANT AND ALL INDIVIDUALS AND ENTITIES NAMED HEREIN TO THIS WARRANTY OF TRUTHFULNESS AND COMPLETENESS OF THE APPLICATION.</t>
  </si>
  <si>
    <t xml:space="preserve">THE APPLICANT ACKNOWLEDGES THAT THE AUTHORITY’S INVITATION TO SUBMIT AN APPLICATION DOES NOT CONSTITUTE A COMMITMENT TO FINANCE THE PROPOSED DEVELOPMENT.  </t>
  </si>
  <si>
    <t>Applicant Signature:</t>
  </si>
  <si>
    <t>Applicant Name:</t>
  </si>
  <si>
    <t>Witness Signature:</t>
  </si>
  <si>
    <t>Witness Name:</t>
  </si>
  <si>
    <t>Amount</t>
  </si>
  <si>
    <t>Development Name</t>
  </si>
  <si>
    <t>Property Type</t>
  </si>
  <si>
    <t>Location (State)</t>
  </si>
  <si>
    <t>Source of Financing</t>
  </si>
  <si>
    <t>PLEASE PROVIDE THE FOLLOWING INFORMATION ON COMPLETED DEVELOPMENTS:</t>
  </si>
  <si>
    <t>Print and Complete</t>
  </si>
  <si>
    <t>Indicate current zoning designation(s):</t>
  </si>
  <si>
    <t>Total SF</t>
  </si>
  <si>
    <t>DSCR</t>
  </si>
  <si>
    <t>Sum of  Total Application Fees</t>
  </si>
  <si>
    <t>**FEES MUST BE REMITTED BY CERTIFIED FUNDS ONLY**</t>
  </si>
  <si>
    <t>LEED</t>
  </si>
  <si>
    <t>Enterprise Green Communities</t>
  </si>
  <si>
    <t>Earthcraft</t>
  </si>
  <si>
    <t>Indoor airPLUS</t>
  </si>
  <si>
    <t>Atlanta NSP Requirements</t>
  </si>
  <si>
    <t xml:space="preserve">GREEN BUILDING </t>
  </si>
  <si>
    <r>
      <t xml:space="preserve">Please indicate which GREEN BUILDING program you are incorporating into the proposed development </t>
    </r>
    <r>
      <rPr>
        <sz val="8"/>
        <color rgb="FFFF0000"/>
        <rFont val="Tw Cen MT"/>
        <family val="2"/>
      </rPr>
      <t>(MUST CHOOSE ONE)</t>
    </r>
  </si>
  <si>
    <t>Any development utilizing funds listed in this document are required to use water Sense or an equivalent water management program, to ensure that water will be used efficiently at the development.</t>
  </si>
  <si>
    <t>Energy Star</t>
  </si>
  <si>
    <t xml:space="preserve"> Water Sense</t>
  </si>
  <si>
    <t xml:space="preserve">Personally appeared before the undersigned, _________________________, who, after being duly sworn, states and deposes under oath as follows :
1. I am of legal age, suffer under no legal disabilities and make this Affidavit based on facts within my own personal knowledge. 
2. I am an applicant for a grant or loan, which grant or loan is referenced in O.C.G.A. Section 50-36-1, et seq.  
3. I am either an applicant or the natural person applying on behalf of an individual, corporation, partnership or other private entity for a grant or loan, which grant or loan is referenced in O.C.G.A. Section 50-36-1, et seq.  
</t>
  </si>
  <si>
    <t xml:space="preserve">I am one of the following (please check which applies):  
______ (1) a United States citizen 
OR 
______ (2) a legal permanent resident or otherwise qualified alien or non-immigrant under the Federal Immigration and Nationality Act and lawfully present in the United States.  All non-citizens must provide their Alien Registration Number below.  
5. By executing this Affidavit, I understand that any person who knowingly and willfully makes a false, fictitious or fraudulent statement or representation in an affidavit shall be guilty of a violation of O.C.G.A. Section 16-10-20.  
</t>
  </si>
  <si>
    <t>Please indicate how proposed development is consistent with the goals of the area redevelopment plan:</t>
  </si>
  <si>
    <t xml:space="preserve"> </t>
  </si>
  <si>
    <t>Address:</t>
  </si>
  <si>
    <t>Phone:</t>
  </si>
  <si>
    <t>City, State, Zip:</t>
  </si>
  <si>
    <t>Email:</t>
  </si>
  <si>
    <t>Current property tax value:</t>
  </si>
  <si>
    <t xml:space="preserve">Name of Proposed Development: </t>
  </si>
  <si>
    <t>Address of Proposed Development:</t>
  </si>
  <si>
    <t>Developer:</t>
  </si>
  <si>
    <t>Est. # of construction jobs:</t>
  </si>
  <si>
    <t>Est. property tax after development:</t>
  </si>
  <si>
    <t>General Contractor:</t>
  </si>
  <si>
    <t xml:space="preserve">Contact Person: </t>
  </si>
  <si>
    <t>Property Manager:</t>
  </si>
  <si>
    <t>Development Consultant:</t>
  </si>
  <si>
    <t>Sponsor:</t>
  </si>
  <si>
    <t>Owner (Corporate Name):</t>
  </si>
  <si>
    <t>Ownership Entity Name:</t>
  </si>
  <si>
    <t xml:space="preserve">If applicable. </t>
  </si>
  <si>
    <t>Construction Guarantor:</t>
  </si>
  <si>
    <t>Designated Contact Person:</t>
  </si>
  <si>
    <t>Role:</t>
  </si>
  <si>
    <t>Application date:</t>
  </si>
  <si>
    <t>NPU:</t>
  </si>
  <si>
    <t>Council District:</t>
  </si>
  <si>
    <t>Anticipated Project Schedule:</t>
  </si>
  <si>
    <t>Closing:</t>
  </si>
  <si>
    <t>Start of Construction:</t>
  </si>
  <si>
    <t>End of Construction:</t>
  </si>
  <si>
    <t>Placed in Service Date:</t>
  </si>
  <si>
    <t>Lien Position</t>
  </si>
  <si>
    <t>Interest Rate</t>
  </si>
  <si>
    <t>Comments</t>
  </si>
  <si>
    <t>Equity</t>
  </si>
  <si>
    <t>Annual Debt Service</t>
  </si>
  <si>
    <t>Amort. Term (years)</t>
  </si>
  <si>
    <t>Loan Term (years)</t>
  </si>
  <si>
    <t>Date:</t>
  </si>
  <si>
    <t xml:space="preserve">Notes and comments, of a limited length, and pertaining to each tab of the Developer Incentive Application may be entered below.  </t>
  </si>
  <si>
    <t>A - Project Narrative</t>
  </si>
  <si>
    <t>I - Expenses</t>
  </si>
  <si>
    <t>J - Cash Flow</t>
  </si>
  <si>
    <t>Characters Remaining:</t>
  </si>
  <si>
    <t xml:space="preserve">Is the project currently occupied? </t>
  </si>
  <si>
    <t>What is the current occupancy percentage?</t>
  </si>
  <si>
    <t>Project Address:</t>
  </si>
  <si>
    <t>Development Acreage/Lot Size:</t>
  </si>
  <si>
    <t>Parcel Identification Numbers (List Each):</t>
  </si>
  <si>
    <t>Is Any Development Team Member a Minority/ Female or Disadvantaged Business Enterprise (M/F/DBE):</t>
  </si>
  <si>
    <t>Existing Land Use:</t>
  </si>
  <si>
    <t>Previous Land Use (if known):</t>
  </si>
  <si>
    <t>Other (Please list)</t>
  </si>
  <si>
    <t xml:space="preserve">Final Drawings: </t>
  </si>
  <si>
    <t>Firm Financing Commitments:</t>
  </si>
  <si>
    <t>NPU Review:</t>
  </si>
  <si>
    <t>Zoning Board Review:</t>
  </si>
  <si>
    <t>Initial Occupancy Date:</t>
  </si>
  <si>
    <t>Stabilized Occupancy Date:</t>
  </si>
  <si>
    <t xml:space="preserve">Demonstration of Site Control: </t>
  </si>
  <si>
    <t>If rezoning is required, how many months until an approval:</t>
  </si>
  <si>
    <t>Current zoning permits (# of units/acre):</t>
  </si>
  <si>
    <t xml:space="preserve">New construction: Has the preliminary site plan been approved by the City of Atlanta?  </t>
  </si>
  <si>
    <t xml:space="preserve">Type: </t>
  </si>
  <si>
    <t>Surface</t>
  </si>
  <si>
    <t>Structured</t>
  </si>
  <si>
    <t>Commercial Spaces:</t>
  </si>
  <si>
    <t>Residential Spaces:</t>
  </si>
  <si>
    <t>Parking:</t>
  </si>
  <si>
    <t>Source of Fuel:</t>
  </si>
  <si>
    <t>Specify if Other:</t>
  </si>
  <si>
    <t>Gross SF</t>
  </si>
  <si>
    <t>%</t>
  </si>
  <si>
    <t>Heating:</t>
  </si>
  <si>
    <t>Cooling:</t>
  </si>
  <si>
    <t>Hot Water:</t>
  </si>
  <si>
    <t>Cooking:</t>
  </si>
  <si>
    <t>B - Dev Team</t>
  </si>
  <si>
    <t>C - Project Info</t>
  </si>
  <si>
    <t>Application Fee</t>
  </si>
  <si>
    <t>Commitment Fee</t>
  </si>
  <si>
    <t>One time fee payable after bond inducement</t>
  </si>
  <si>
    <t>Fee Schedule</t>
  </si>
  <si>
    <t>Payment Conditions</t>
  </si>
  <si>
    <t>Lease Purchase Bond Compliance Fee</t>
  </si>
  <si>
    <t>A - Funding Request</t>
  </si>
  <si>
    <t xml:space="preserve">Has any member of the development team (including the owner, architect, contractor, management company) or the principals thereof been associated with a development that has been found in non-compliance with any federal, state, or local grant or loan program requirements in the last five years.  If so, please explain.  </t>
  </si>
  <si>
    <t>Year Built</t>
  </si>
  <si>
    <t>Funding Committed</t>
  </si>
  <si>
    <t>E - Construction Costs</t>
  </si>
  <si>
    <t>F - Uses</t>
  </si>
  <si>
    <t>G - Income</t>
  </si>
  <si>
    <t>Tabs</t>
  </si>
  <si>
    <t>The application consists of the following worksheets:</t>
  </si>
  <si>
    <t>Applicant Portions</t>
  </si>
  <si>
    <t>Data Entry Key</t>
  </si>
  <si>
    <t>D - Sources</t>
  </si>
  <si>
    <t>H - Unit Mix &amp; Description</t>
  </si>
  <si>
    <t>Drop down menu options for selection</t>
  </si>
  <si>
    <t>Text box narrative</t>
  </si>
  <si>
    <t>Suggested formula</t>
  </si>
  <si>
    <t>Protected formula</t>
  </si>
  <si>
    <t>No input / value / calculation</t>
  </si>
  <si>
    <t>Protected Content</t>
  </si>
  <si>
    <t>Instructions</t>
  </si>
  <si>
    <t xml:space="preserve">Items to Include with Submission </t>
  </si>
  <si>
    <t>Total Application Fee To Submit</t>
  </si>
  <si>
    <t>Public Engagement</t>
  </si>
  <si>
    <t>General Questions</t>
  </si>
  <si>
    <t>How does this proposal consider  the concerns raised by the community?</t>
  </si>
  <si>
    <t>Has the project proposal changed in any way since presented to the community? If so, how?</t>
  </si>
  <si>
    <t>Is the appropriate city councilperson aware of this proposal?</t>
  </si>
  <si>
    <t xml:space="preserve"> Has developer met with City planning staff?</t>
  </si>
  <si>
    <t xml:space="preserve">Please list all public engagement actions (presentations, neighborhood/community meetings, NPU meetings, etc.) taken relating to this development.
Include the following information:
</t>
  </si>
  <si>
    <t>Meeting 1</t>
  </si>
  <si>
    <t>Meeting 2</t>
  </si>
  <si>
    <t xml:space="preserve">Meeting 3 </t>
  </si>
  <si>
    <t>Topics Discussed:</t>
  </si>
  <si>
    <t>Type of Meeting (Name of Group):</t>
  </si>
  <si>
    <t>Location:</t>
  </si>
  <si>
    <t>Number of Attendees (Est.):</t>
  </si>
  <si>
    <t>Issues/concerns raised by community members:</t>
  </si>
  <si>
    <t>Multiple inputs are required to complete and populate the application.  In several cases incomplete entries will result in errors in the application. So please be thorough in your response.  The color coded key for cells is as follows:</t>
  </si>
  <si>
    <t>Text / numerical data entry required</t>
  </si>
  <si>
    <t>BeltLine Design Review Committee Review (if applicable)</t>
  </si>
  <si>
    <t>SAP Approval (if applicable)</t>
  </si>
  <si>
    <t xml:space="preserve">Has any member of the development team (including architect, contractor, management company) or the principals thereof been associated with a defaulted development or one that has been determined to have a troubled status within the last five years.  If so, please explain.  </t>
  </si>
  <si>
    <t>Number of Units (existing or proposed)</t>
  </si>
  <si>
    <t xml:space="preserve">If there is an existing building, is it &gt;50 years old? </t>
  </si>
  <si>
    <t xml:space="preserve">Please include a copy of the approved preliminary or conceptual site plan.  If it has not been approved, please indicate projected approval timetable: </t>
  </si>
  <si>
    <t>Describe ways, if any, that the proposed development seeks to exceed the minimum requirements above:</t>
  </si>
  <si>
    <t>Timetable for variance or variation approval:</t>
  </si>
  <si>
    <t>Reason for variance or variation: (&lt;250 characters)</t>
  </si>
  <si>
    <r>
      <t>Many cells are protected and cannot be changed.  Any changes to protected cells will void the application.  If the applicant has an issue with any application content please contact the Transaction Services Manager,</t>
    </r>
    <r>
      <rPr>
        <sz val="11"/>
        <color rgb="FFFF0000"/>
        <rFont val="Calibri"/>
        <family val="2"/>
        <scheme val="minor"/>
      </rPr>
      <t xml:space="preserve"> </t>
    </r>
    <r>
      <rPr>
        <sz val="11"/>
        <rFont val="Calibri"/>
        <family val="2"/>
        <scheme val="minor"/>
      </rPr>
      <t>Vickey Roberts</t>
    </r>
    <r>
      <rPr>
        <sz val="11"/>
        <color rgb="FFFF0000"/>
        <rFont val="Calibri"/>
        <family val="2"/>
        <scheme val="minor"/>
      </rPr>
      <t xml:space="preserve"> </t>
    </r>
    <r>
      <rPr>
        <sz val="11"/>
        <color theme="1"/>
        <rFont val="Calibri"/>
        <family val="2"/>
        <scheme val="minor"/>
      </rPr>
      <t xml:space="preserve"> at Invest Atlanta.  </t>
    </r>
  </si>
  <si>
    <t>Are variances or variations required?</t>
  </si>
  <si>
    <t>Has development submitted for a Special Administrative Permit?</t>
  </si>
  <si>
    <t>ZONING</t>
  </si>
  <si>
    <t>Has developer completed a pre-application Design Review Committee meeting with ABI and the City? (Required before application review)</t>
  </si>
  <si>
    <t>Deadline</t>
  </si>
  <si>
    <t>Deadline for consideration by the appropriate committees is the third Friday of each month.</t>
  </si>
  <si>
    <t>What year was the property built?</t>
  </si>
  <si>
    <t>Class 4: Economic life of 1-4 years. Examples include computers and computer equipment, special tools and guages, jigs, dies, molds, and patterns, and special shipping devices.</t>
  </si>
  <si>
    <t>Class 3: Economic life of 13 years or more. Examples include tanks and storage, billboards and signs, cold storage and ice making equipment.</t>
  </si>
  <si>
    <t>Class 2: Economic life of 8-12 years. Examples include office furniture, fixtures and equipment, restaurant and bar equipment, hotel furnishings, and most manufacturing equipment.</t>
  </si>
  <si>
    <t xml:space="preserve">Class 1: Economic life of 7-10 years. Examples include copiers, electronic manufacturing equipment, vending equipment, rental appliances, and broadcasting equipment. </t>
  </si>
  <si>
    <t>Print Name:</t>
  </si>
  <si>
    <t>Signature of Company Officer:</t>
  </si>
  <si>
    <t>(If yes, please attach additional information on the water and/or sewer requirements.)</t>
  </si>
  <si>
    <t>No:</t>
  </si>
  <si>
    <t>Yes:</t>
  </si>
  <si>
    <t>Does the project require an excessive amount of water and/or sewer capacity?</t>
  </si>
  <si>
    <t>Utilities:</t>
  </si>
  <si>
    <t>Total Property Investment:</t>
  </si>
  <si>
    <t>Total Personal Property Investment:</t>
  </si>
  <si>
    <t>(See shaded box below for definitions of personal property types.)</t>
  </si>
  <si>
    <t>Class 4:</t>
  </si>
  <si>
    <t>Class 3:</t>
  </si>
  <si>
    <t>Class 2:</t>
  </si>
  <si>
    <t>Class 1:</t>
  </si>
  <si>
    <t>Additional Personal Property Investment</t>
  </si>
  <si>
    <t>Total Real Property Investment:</t>
  </si>
  <si>
    <t>Building</t>
  </si>
  <si>
    <t>Year</t>
  </si>
  <si>
    <t>Additional Real Property Investment</t>
  </si>
  <si>
    <t>If the project is an expansion of an existing facility, enter new capital investment only. Enter all investments in today's dollars. Do NOT adjust for inflation. Year 0 represents the ENTIRE construction period, even if that construction period is multi-year. Year 1 is the first year of operations.</t>
  </si>
  <si>
    <t>CAPITAL INVESTMENT PHASE-IN SCHEDULE</t>
  </si>
  <si>
    <t>Average Wages:</t>
  </si>
  <si>
    <t>Total Jobs:</t>
  </si>
  <si>
    <t>(Enter all wages in today's dollars. Do NOT adjust for inflation. Average wage should EXCLUDE benefits)</t>
  </si>
  <si>
    <t>Avg. Wage:</t>
  </si>
  <si>
    <t># of New Jobs:</t>
  </si>
  <si>
    <t>Year of operation</t>
  </si>
  <si>
    <t>If the project is an expansion of an existing facility, enter NEW employment only. If existing jobs are at risk, enter ALL employment. Future years are the number of NEW jobs by year. Year 0 represent the ENTIRE construction period, even if that construction period is multi-year. Year 1 is the first year of operations. DO NOT include constructions jobs.</t>
  </si>
  <si>
    <t>EMPLOYMENT PHASE-IN SCHEDULE</t>
  </si>
  <si>
    <t>VALUE OF ANY EXISTING BUILDINGS:</t>
  </si>
  <si>
    <t>CURRENT VALUE OF THE LAND:</t>
  </si>
  <si>
    <t>ZIP</t>
  </si>
  <si>
    <t>CITY</t>
  </si>
  <si>
    <t>STREET</t>
  </si>
  <si>
    <t>IF "INCORPORATED," NAMED THE CITY:</t>
  </si>
  <si>
    <t>PHYSICAL ADDRESS:</t>
  </si>
  <si>
    <t>INCORPORATED:</t>
  </si>
  <si>
    <t>EXPANSION:</t>
  </si>
  <si>
    <t>UNINCORPORATED:</t>
  </si>
  <si>
    <t>NEW:</t>
  </si>
  <si>
    <t>PROJECT LOCATION</t>
  </si>
  <si>
    <t>PROJECT TYPE</t>
  </si>
  <si>
    <t>DATE:</t>
  </si>
  <si>
    <t>PROJECT NAME:</t>
  </si>
  <si>
    <t>FISCAL IMPACT ANALYSIS PROJECT DATA SHEET</t>
  </si>
  <si>
    <t xml:space="preserve"> Issuer’s Fee</t>
  </si>
  <si>
    <t>1/8 of 1% or 0.00125, is payable to Invest Atlanta from the bond proceeds at the time of the bond closing</t>
  </si>
  <si>
    <t>Title:</t>
  </si>
  <si>
    <t>New Facility or Existing Facility</t>
  </si>
  <si>
    <t>Anticipated Increase in Number of Employees:</t>
  </si>
  <si>
    <t>Legal Entity:</t>
  </si>
  <si>
    <t>Bond Counsel(s)</t>
  </si>
  <si>
    <t>Tax Allocation District (TAD):</t>
  </si>
  <si>
    <t>Type of bond issue requested:</t>
  </si>
  <si>
    <t>Bond Amount</t>
  </si>
  <si>
    <t>One time fee payable at closing for properties with a housing component</t>
  </si>
  <si>
    <t>Year 2</t>
  </si>
  <si>
    <t>Year 3</t>
  </si>
  <si>
    <t>Year 4</t>
  </si>
  <si>
    <t>Year 5</t>
  </si>
  <si>
    <t>Year 6</t>
  </si>
  <si>
    <t>Year 7</t>
  </si>
  <si>
    <t>Year 8</t>
  </si>
  <si>
    <t>Year 9</t>
  </si>
  <si>
    <t>Year 10</t>
  </si>
  <si>
    <t>Year 11</t>
  </si>
  <si>
    <t xml:space="preserve">Eastside </t>
  </si>
  <si>
    <t xml:space="preserve">Westside </t>
  </si>
  <si>
    <t>Atlanta Station</t>
  </si>
  <si>
    <t>Beltline</t>
  </si>
  <si>
    <t>Campbellton Rd</t>
  </si>
  <si>
    <t>Metropolitan</t>
  </si>
  <si>
    <t>Princeton Lake</t>
  </si>
  <si>
    <t>Stadium</t>
  </si>
  <si>
    <t>Perry Bolton</t>
  </si>
  <si>
    <t>Industrial Revenue</t>
  </si>
  <si>
    <t>Tax-Exempt Bonds</t>
  </si>
  <si>
    <t>Taxable Bonds</t>
  </si>
  <si>
    <t>Lease Purchase</t>
  </si>
  <si>
    <t>501 (c)(3) Facilities Bonds</t>
  </si>
  <si>
    <t xml:space="preserve">New Facility </t>
  </si>
  <si>
    <t>Existing Facility</t>
  </si>
  <si>
    <t xml:space="preserve">
Invest Atlanta may issue lease purchase bonds for new capital investment leading to job creation and/or retention and workforce housing in the City of Atlanta, Georgia (the “City”).  Typically, in Fulton County, Georgia (the “County”), the lease purchase bond incentive is based on the following ten-year tax payment schedule, with the incentive reduction of taxes starting at 50%:
</t>
  </si>
  <si>
    <t>Abatement Year</t>
  </si>
  <si>
    <t>Percent of Ad Valorem Taxes Due</t>
  </si>
  <si>
    <t xml:space="preserve">Year 1 </t>
  </si>
  <si>
    <t>Invest Atlanta will issue a minimum of $10 million in lease purchase bonds to support new capital investment. Currently, there is no maximum per project principal amount of lease purchase bonds Invest Atlanta will issue and this incentive (through Invest Atlanta) is available throughout the municipal boundaries of the City.
All projects applying for this incentive must demonstrate economic development benefits to the City, in keeping with one of Invest Atlanta’s responsibilities “to develop and promote trade, commerce, industry and employment opportunities for the public good and the general welfare of the State.”   
Invest Atlanta currently evaluates proposed projects based on a variety of criteria including:
• Increasing investment in underserved communities
• Improving vacant or underutilized properties
• Improving overall property tax base
• Supporting the goals of Invest Atlanta’s Economic Development Strategy
Criteria incorporating additional facets of a project’s economic and community impacts are also evaluated:
• Project: Job creation, wage levels, industry, location/neighborhood, type of operation, workforce housing units
• Readiness to Proceed: Funding commitments, entitlements, etc.
• Project Feasibility: ROI, Debt Coverage, Capital Stack</t>
  </si>
  <si>
    <r>
      <rPr>
        <b/>
        <sz val="11"/>
        <color theme="1"/>
        <rFont val="Calibri"/>
        <family val="2"/>
        <scheme val="minor"/>
      </rPr>
      <t>Priorities/Principles for Funding Decisions:</t>
    </r>
    <r>
      <rPr>
        <sz val="11"/>
        <color theme="1"/>
        <rFont val="Calibri"/>
        <family val="2"/>
        <scheme val="minor"/>
      </rPr>
      <t xml:space="preserve">
• Program Purpose- All Proposed Projects must support the purpose of Invest Atlanta, which is to issue its revenue bonds to develop and promote trade, commerce, industry, and employment opportunities for the public good and the general welfare and to promote the general welfare of the State of Georgia. 
• Project Readiness- Preference/priority will be given to proposed projects that demonstrate an immediate ability to move forward with the development and a targeted closing date. Factors such as site control, zoning approvals, City permit status and commitment of other funding sources needed for a successful project will be considered.</t>
    </r>
  </si>
  <si>
    <r>
      <rPr>
        <b/>
        <sz val="11"/>
        <color theme="1"/>
        <rFont val="Calibri"/>
        <family val="2"/>
        <scheme val="minor"/>
      </rPr>
      <t>Financing Team Approval</t>
    </r>
    <r>
      <rPr>
        <sz val="11"/>
        <color theme="1"/>
        <rFont val="Calibri"/>
        <family val="2"/>
        <scheme val="minor"/>
      </rPr>
      <t xml:space="preserve">
Invest Atlanta shall approve all financing team professionals and their related fees.</t>
    </r>
  </si>
  <si>
    <r>
      <rPr>
        <b/>
        <sz val="11"/>
        <color theme="1"/>
        <rFont val="Calibri"/>
        <family val="2"/>
        <scheme val="minor"/>
      </rPr>
      <t>Timeline</t>
    </r>
    <r>
      <rPr>
        <sz val="11"/>
        <color theme="1"/>
        <rFont val="Calibri"/>
        <family val="2"/>
        <scheme val="minor"/>
      </rPr>
      <t xml:space="preserve">
• Upon review and acceptance of the Application, an inducement resolution will be prepared by issuer’s counsel and presented at a subsequent meeting of the Board of Directors of Invest Atlanta.
• A bond resolution will be prepared by Bond Counsel to be presented to the Board of Directors of Invest Atlanta at a later meeting.  
• Following adoption of the inducement resolution and bond resolution, validation proceedings will be filed and commenced.  
• For lease-purchase transactions, a process for valuing the property by the Fulton County Tax Assessor’s office must also begin.  Upon receipt of the order of Superior Court of Fulton County and, in the case of lease-purchase transactions, a favorable valuation by the Tax Assessor’s office, the closing can proceed.  The bonds will be issued by IA.</t>
    </r>
  </si>
  <si>
    <r>
      <rPr>
        <b/>
        <sz val="11"/>
        <color theme="1"/>
        <rFont val="Calibri"/>
        <family val="2"/>
        <scheme val="minor"/>
      </rPr>
      <t>Legal Counsel</t>
    </r>
    <r>
      <rPr>
        <sz val="11"/>
        <color theme="1"/>
        <rFont val="Calibri"/>
        <family val="2"/>
        <scheme val="minor"/>
      </rPr>
      <t xml:space="preserve">
• The Applicant may bring its own qualified Georgia law firm (acceptable to Invest Atlanta) to the transaction as bond counsel or utilize the Issuer’s designated bond counsel.  Should the Applicant use its chosen bond counsel, the Issuer will engage separate issuer’s counsel.
• The applicant may request the use of the Issuer’s “lease purchase program documentation” which will be prepared by the Issuer’s designated “lease purchase program bond counsel.”  
• All legal fees, including issuer’s counsel fees (if the Applicant chose to use its own bond counsel) are paid by the Applicant at the closing of the bond transaction. These fees cover transaction fees only and do not cover any fees for any required expert witness or court interventions, other contests or litigation.</t>
    </r>
  </si>
  <si>
    <r>
      <rPr>
        <b/>
        <sz val="11"/>
        <color theme="1"/>
        <rFont val="Calibri"/>
        <family val="2"/>
        <scheme val="minor"/>
      </rPr>
      <t>Fees</t>
    </r>
    <r>
      <rPr>
        <sz val="11"/>
        <color theme="1"/>
        <rFont val="Calibri"/>
        <family val="2"/>
        <scheme val="minor"/>
      </rPr>
      <t xml:space="preserve">
• Application Fee is $2,500 and payable to Invest Atlanta at the time a Bond Application is submitted to Invest Atlanta.
• Issuer’s Fee of 1/8 of 1% or 0.00125, is payable to Invest Atlanta from the bond proceeds at the time of the bond closing.  
• Commitment Fee of $25,000 must be paid within 60 days of bond inducement. This commitment fee will count against the Issuer’s fee. The balance of the Issuer fees will be owed at closing.
• Annual Administrative/Compliance Fee if the application has a housing component with an income restriction, the fee shall be a total at minimum of $ 50,000 ($5,000 for each year of the tax abatement) will be payable to Invest Atlanta from the bond proceeds at the bond closing. </t>
    </r>
  </si>
  <si>
    <t>Bond  Application</t>
  </si>
  <si>
    <t>Bond Application</t>
  </si>
  <si>
    <t>H - Notes</t>
  </si>
  <si>
    <t>I - Certification</t>
  </si>
  <si>
    <t>Lease Purchase Bond Application</t>
  </si>
  <si>
    <t>B - Project Team</t>
  </si>
  <si>
    <t>G- Public Engagement</t>
  </si>
  <si>
    <t>I - Application Certification</t>
  </si>
  <si>
    <t>J - Affadavit</t>
  </si>
  <si>
    <t>● Firm commitment letters received from all lenders/ credit enhancers</t>
  </si>
  <si>
    <t>● Term Sheet detailing the specific terms of the transaction</t>
  </si>
  <si>
    <t>● Documentation that formal site development plans are ready for submission to the City, if applicable</t>
  </si>
  <si>
    <t>● Firm construction budget and construction contract</t>
  </si>
  <si>
    <t>● 15 year proforma</t>
  </si>
  <si>
    <t>For all projects please submit a printed copy of the Cover Page and tabs A-I and an electronic version of this application in excel. Also include items listed in (3) below.</t>
  </si>
  <si>
    <t>J - Affidavit</t>
  </si>
  <si>
    <t>Est. # of current employees:</t>
  </si>
  <si>
    <t>Average Annual Salary of New Employees:</t>
  </si>
  <si>
    <t>One time non-refundable fee payable upon app submission</t>
  </si>
  <si>
    <t xml:space="preserve">Name of the Limited Partnership? </t>
  </si>
  <si>
    <t xml:space="preserve">Name of the General Partnership? </t>
  </si>
  <si>
    <t>Applicant's Counsel:</t>
  </si>
  <si>
    <t>Has any member of the development team (including the owner, architect, contractor, management company) or the principals thereof been involved in any legal proceedings in the last three (3) years to include bankruptcy, judgments, tax liens, etc.? If so, please explain.</t>
  </si>
  <si>
    <t>THE APPLICANT UNDERSTANDS AND AGREES TO ABIDE BY THE PROVISIONS OF THE APPLICABLE GEORGIA STATUTES AND AUTHORITY PROGRAM POLICIES, RULES AND GUIDELINES.</t>
  </si>
  <si>
    <t>B - Development/ Ownership Team</t>
  </si>
  <si>
    <t>Present Values</t>
  </si>
  <si>
    <t>Cumulative Totals</t>
  </si>
  <si>
    <t>Net Savings</t>
  </si>
  <si>
    <t>Amortized Upfront Costs</t>
  </si>
  <si>
    <t>Tax Savings</t>
  </si>
  <si>
    <t>APS Share Taxes</t>
  </si>
  <si>
    <t>Taxes Paid</t>
  </si>
  <si>
    <t>Abatement</t>
  </si>
  <si>
    <t>Annual Tax</t>
  </si>
  <si>
    <t>41.4 millage rate</t>
  </si>
  <si>
    <t>Assessed Value</t>
  </si>
  <si>
    <t>Market Value</t>
  </si>
  <si>
    <t>Compliance Fee</t>
  </si>
  <si>
    <t>Issuer/Bond Counsel</t>
  </si>
  <si>
    <t>IA Commitment Fee</t>
  </si>
  <si>
    <t>Total Upfront Costs</t>
  </si>
  <si>
    <t>IA Application Fee</t>
  </si>
  <si>
    <t>Estimated Lease Purchase Bond Borrower’s Benefits Model</t>
  </si>
  <si>
    <t>Developer Fee</t>
  </si>
  <si>
    <t>Hard Costs</t>
  </si>
  <si>
    <t>Acquisition</t>
  </si>
  <si>
    <t>Description</t>
  </si>
  <si>
    <t>Developer Funding Application</t>
  </si>
  <si>
    <t>Completed by:</t>
  </si>
  <si>
    <t>Signature:</t>
  </si>
  <si>
    <t>Its:</t>
  </si>
  <si>
    <t>Wage Standard:</t>
  </si>
  <si>
    <t>By:</t>
  </si>
  <si>
    <t>Company:</t>
  </si>
  <si>
    <t>Construction Type:</t>
  </si>
  <si>
    <t>Specify "construction type, wage standard, and completed by" below</t>
  </si>
  <si>
    <t>Furniture, Fixtures &amp; Equipment</t>
  </si>
  <si>
    <t>Environmental Remediation</t>
  </si>
  <si>
    <t>Builders Risk</t>
  </si>
  <si>
    <t>Permits</t>
  </si>
  <si>
    <t>P&amp;P Bond / LOC</t>
  </si>
  <si>
    <t>psf</t>
  </si>
  <si>
    <t>Total Improvements</t>
  </si>
  <si>
    <t>Off-Site Improvements</t>
  </si>
  <si>
    <t>Service Area Improvements</t>
  </si>
  <si>
    <t>Commercial Improvements</t>
  </si>
  <si>
    <t>Total Residential Improvements</t>
  </si>
  <si>
    <t>Rehabilitation of Abandoned and Foreclosed Single-Family Housing</t>
  </si>
  <si>
    <t>Rehabilitation of Existing Housing</t>
  </si>
  <si>
    <t>Rehabilitation / Adaptive Reuse of non-residential buildings into residential buildings</t>
  </si>
  <si>
    <t>New Construction</t>
  </si>
  <si>
    <t>Div</t>
  </si>
  <si>
    <t>Category</t>
  </si>
  <si>
    <t>Total GC/OH/P</t>
  </si>
  <si>
    <t>GC/OH/P</t>
  </si>
  <si>
    <t>Contractor Profit</t>
  </si>
  <si>
    <t>Contractor Overhead</t>
  </si>
  <si>
    <t>General Conditions</t>
  </si>
  <si>
    <t>Total Trades</t>
  </si>
  <si>
    <t>Trades</t>
  </si>
  <si>
    <t>Winter Conditions</t>
  </si>
  <si>
    <t xml:space="preserve">Electrical </t>
  </si>
  <si>
    <t>Fire Protection</t>
  </si>
  <si>
    <t>Air Conditioning</t>
  </si>
  <si>
    <t>Heat &amp; Ventilation</t>
  </si>
  <si>
    <t>Plumbing</t>
  </si>
  <si>
    <t>Elevators</t>
  </si>
  <si>
    <t>Special Construction</t>
  </si>
  <si>
    <t>Appliances</t>
  </si>
  <si>
    <t>Special Equipment</t>
  </si>
  <si>
    <t>Specialties</t>
  </si>
  <si>
    <t>Painting &amp; Decorating</t>
  </si>
  <si>
    <t>Resilient Flooring</t>
  </si>
  <si>
    <t>Carpeting</t>
  </si>
  <si>
    <t>Acoustical</t>
  </si>
  <si>
    <t>Tile Work</t>
  </si>
  <si>
    <t>Drywall</t>
  </si>
  <si>
    <t>Lath &amp; Plaster</t>
  </si>
  <si>
    <t>Interior Doors &amp; Frames</t>
  </si>
  <si>
    <t>Cabinets, Vanities &amp; Countertops</t>
  </si>
  <si>
    <t>Finish Carpentry</t>
  </si>
  <si>
    <t>Siding</t>
  </si>
  <si>
    <t>Roofing &amp; Sheet Metal</t>
  </si>
  <si>
    <t>Insulation</t>
  </si>
  <si>
    <t>Waterproofing</t>
  </si>
  <si>
    <t>Exterior Doors, Windows, Glass</t>
  </si>
  <si>
    <t>Rough Carpentry</t>
  </si>
  <si>
    <t>Metals</t>
  </si>
  <si>
    <t>Masonry</t>
  </si>
  <si>
    <t>Concrete</t>
  </si>
  <si>
    <t>Total Site Work</t>
  </si>
  <si>
    <t>Site Work</t>
  </si>
  <si>
    <t>Unusual Site Conditions</t>
  </si>
  <si>
    <t>Lawns &amp; Plantings</t>
  </si>
  <si>
    <t>Site Improvements</t>
  </si>
  <si>
    <t>Roads &amp; Walks</t>
  </si>
  <si>
    <t>Site Utilities</t>
  </si>
  <si>
    <t>Earth Work</t>
  </si>
  <si>
    <t>Demolition</t>
  </si>
  <si>
    <t>Trade Payments and Site Work:</t>
  </si>
  <si>
    <t>Total Cost per Square Foot:</t>
  </si>
  <si>
    <t>Total Construction Costs:</t>
  </si>
  <si>
    <t>Gross Square Feet:</t>
  </si>
  <si>
    <t xml:space="preserve">Residential Improvements (by construction type) </t>
  </si>
  <si>
    <t xml:space="preserve">Off-Site Improvements: Include all project costs attributable to improvements made in areas outside the project boundaries such as installation of public utilities, roads, landscaping, curbs, storm sewers, light standards, etc. </t>
  </si>
  <si>
    <t xml:space="preserve">Services Area Construction Costs: Include all costs attributable to areas for the provision of resident tenant services. </t>
  </si>
  <si>
    <t xml:space="preserve">Commercial Construction Costs: Include all costs attributable to the construction of leasable commercial space in the project.  </t>
  </si>
  <si>
    <t xml:space="preserve">Residential Construction Costs: Include all costs attributable to the construction of the residential units including hallways, elevator spaces, lobbies, manager's office, common areas, building amenities, community space, garages, carports, porches, etc. </t>
  </si>
  <si>
    <t>Definitions:</t>
  </si>
  <si>
    <t>Account for all hard construction costs by construction type below to populate.  The completed Construction tab will populate the Hard Costs areas of the Uses tab.</t>
  </si>
  <si>
    <t>Residential</t>
  </si>
  <si>
    <t>Retail</t>
  </si>
  <si>
    <t>Office</t>
  </si>
  <si>
    <t>Industrial</t>
  </si>
  <si>
    <t xml:space="preserve"> Total Sq. Ft. </t>
  </si>
  <si>
    <t>Soft Cost</t>
  </si>
  <si>
    <t xml:space="preserve">Uses </t>
  </si>
  <si>
    <t xml:space="preserve">Sources - Please attach funding commitments.  </t>
  </si>
  <si>
    <t>D - Sources &amp; Uses</t>
  </si>
  <si>
    <t xml:space="preserve">Debt </t>
  </si>
  <si>
    <t>Grant/ Incentive (If applicable)</t>
  </si>
  <si>
    <t>Uses</t>
  </si>
  <si>
    <t>Sources</t>
  </si>
  <si>
    <t>Tax Exempt Bonds</t>
  </si>
  <si>
    <t>Federal Tax Credit Equity</t>
  </si>
  <si>
    <t>State Tax Credit Equity</t>
  </si>
  <si>
    <t>Deferred Developer Fee</t>
  </si>
  <si>
    <t>E - LOCI</t>
  </si>
  <si>
    <t xml:space="preserve">F - Tax Estimator </t>
  </si>
  <si>
    <t>F - Tax Estimator</t>
  </si>
  <si>
    <r>
      <rPr>
        <b/>
        <sz val="11"/>
        <color theme="1"/>
        <rFont val="Calibri"/>
        <family val="2"/>
        <scheme val="minor"/>
      </rPr>
      <t>Housing Requirement</t>
    </r>
    <r>
      <rPr>
        <sz val="11"/>
        <color theme="1"/>
        <rFont val="Calibri"/>
        <family val="2"/>
        <scheme val="minor"/>
      </rPr>
      <t xml:space="preserve">
All Applicants with Projects having a multifamily rental housing component must reserve or set aside at least ten percent (10%) of the  housing units of the Project for tenants earning at or below sixty percent (60%) of the area median income or fifteen percent (15%) at eighty percent (80%) for the Atlanta-Marietta-Sandy Springs HUD FMR, as determined from time to time by the U.S. Department of Housing and Urban Development  (“HUD”) (adjusted for family size) and during the term of the lease purchase incentive, such tenants of Multifamily Housing shall not be required to pay more than thirty percent (30%) of their certified income for rent, inclusive of all mandatory fees.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</si>
</sst>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5">
    <numFmt numFmtId="42" formatCode="_(&quot;$&quot;* #,##0_);_(&quot;$&quot;* \(#,##0\);_(&quot;$&quot;* &quot;-&quot;_);_(@_)"/>
    <numFmt numFmtId="44" formatCode="_(&quot;$&quot;* #,##0.00_);_(&quot;$&quot;* \(#,##0.00\);_(&quot;$&quot;* &quot;-&quot;??_);_(@_)"/>
    <numFmt numFmtId="43" formatCode="_(* #,##0.00_);_(* \(#,##0.00\);_(* &quot;-&quot;??_);_(@_)"/>
    <numFmt numFmtId="164" formatCode="_(&quot;$&quot;* #,##0_);_(&quot;$&quot;* \(#,##0\);_(&quot;$&quot;* &quot;-&quot;??_);_(@_)"/>
    <numFmt numFmtId="165" formatCode="_(* #,##0_);_(* \(#,##0\);_(* &quot;-&quot;??_);_(@_)"/>
    <numFmt numFmtId="166" formatCode="_-* #,##0_-;\-* #,##0_-;_-* &quot;-&quot;?????_-;_-@_-"/>
    <numFmt numFmtId="167" formatCode="0.0%"/>
    <numFmt numFmtId="168" formatCode="#,##0.0"/>
    <numFmt numFmtId="169" formatCode="&quot;$&quot;#,##0;[Red]\(&quot;$&quot;#,##0\)"/>
    <numFmt numFmtId="170" formatCode="&quot;$&quot;#,##0.00;\(&quot;$&quot;#,##0.00\)"/>
    <numFmt numFmtId="171" formatCode="&quot;$&quot;#,##0.0;\(&quot;$&quot;#,##0.00\)"/>
    <numFmt numFmtId="172" formatCode="_([$$-409]* #,##0_);_([$$-409]* \(#,##0\);_([$$-409]* &quot;-&quot;_);_(@_)"/>
    <numFmt numFmtId="173" formatCode="_([$$-409]* #,##0_);_([$$-409]* \(#,##0\);_([$$-409]* &quot;-&quot;??_);_(@_)"/>
    <numFmt numFmtId="174" formatCode="_(&quot;$&quot;* #,##0_);_(&quot;$&quot;* \(#,##0\);_(&quot;$&quot;* &quot;-&quot;?????_);_(@_)"/>
    <numFmt numFmtId="175" formatCode="0.00_)"/>
  </numFmts>
  <fonts count="62">
    <font>
      <sz val="11"/>
      <color theme="1"/>
      <name val="Calibri"/>
      <family val="2"/>
      <scheme val="minor"/>
    </font>
    <font>
      <b/>
      <sz val="10"/>
      <color theme="1"/>
      <name val="Calibri"/>
      <family val="2"/>
    </font>
    <font>
      <b/>
      <sz val="3"/>
      <color theme="1"/>
      <name val="Calibri"/>
      <family val="2"/>
    </font>
    <font>
      <sz val="10"/>
      <color theme="1"/>
      <name val="Calibri"/>
      <family val="2"/>
    </font>
    <font>
      <sz val="3"/>
      <color theme="1"/>
      <name val="Calibri"/>
      <family val="2"/>
    </font>
    <font>
      <b/>
      <sz val="10.5"/>
      <color theme="1"/>
      <name val="Tw Cen MT"/>
      <family val="2"/>
    </font>
    <font>
      <sz val="10.5"/>
      <color theme="1"/>
      <name val="Tw Cen MT"/>
      <family val="2"/>
    </font>
    <font>
      <sz val="11"/>
      <color theme="1"/>
      <name val="Calibri"/>
      <family val="2"/>
      <scheme val="minor"/>
    </font>
    <font>
      <sz val="10.5"/>
      <color theme="1"/>
      <name val="Arno Pro"/>
      <family val="1"/>
    </font>
    <font>
      <sz val="10"/>
      <color theme="1"/>
      <name val="Tw Cen MT"/>
      <family val="2"/>
    </font>
    <font>
      <sz val="12"/>
      <name val="Arial MT"/>
    </font>
    <font>
      <u/>
      <sz val="11"/>
      <color theme="10"/>
      <name val="Calibri"/>
      <family val="2"/>
      <scheme val="minor"/>
    </font>
    <font>
      <i/>
      <sz val="8"/>
      <color theme="1"/>
      <name val="Tw Cen MT"/>
      <family val="2"/>
    </font>
    <font>
      <sz val="10"/>
      <name val="Arial"/>
      <family val="2"/>
    </font>
    <font>
      <i/>
      <sz val="9"/>
      <color rgb="FFFF0000"/>
      <name val="Tw Cen MT"/>
      <family val="2"/>
    </font>
    <font>
      <sz val="8"/>
      <color rgb="FFFF0000"/>
      <name val="Tw Cen MT"/>
      <family val="2"/>
    </font>
    <font>
      <u/>
      <sz val="11"/>
      <color theme="11"/>
      <name val="Calibri"/>
      <family val="2"/>
      <scheme val="minor"/>
    </font>
    <font>
      <b/>
      <sz val="11"/>
      <color theme="1"/>
      <name val="Calibri"/>
      <family val="2"/>
      <scheme val="minor"/>
    </font>
    <font>
      <sz val="8"/>
      <name val="Calibri"/>
      <family val="2"/>
      <scheme val="minor"/>
    </font>
    <font>
      <b/>
      <sz val="11"/>
      <color rgb="FFFF0000"/>
      <name val="Tw Cen MT"/>
      <family val="2"/>
    </font>
    <font>
      <b/>
      <u/>
      <sz val="11"/>
      <color theme="1"/>
      <name val="Tw Cen MT"/>
      <family val="2"/>
    </font>
    <font>
      <u/>
      <sz val="11"/>
      <color theme="1"/>
      <name val="Tw Cen MT"/>
      <family val="2"/>
    </font>
    <font>
      <sz val="11"/>
      <color rgb="FF000000"/>
      <name val="Calibri"/>
      <family val="2"/>
      <scheme val="minor"/>
    </font>
    <font>
      <sz val="11"/>
      <name val="Calibri"/>
      <family val="2"/>
      <scheme val="minor"/>
    </font>
    <font>
      <b/>
      <sz val="12"/>
      <color theme="1"/>
      <name val="Calibri"/>
      <family val="2"/>
      <scheme val="minor"/>
    </font>
    <font>
      <i/>
      <sz val="12"/>
      <color theme="1"/>
      <name val="Calibri"/>
      <family val="2"/>
      <scheme val="minor"/>
    </font>
    <font>
      <b/>
      <sz val="14"/>
      <color theme="1"/>
      <name val="Calibri"/>
      <family val="2"/>
      <scheme val="minor"/>
    </font>
    <font>
      <sz val="11"/>
      <color theme="5" tint="0.59999389629810485"/>
      <name val="Tw Cen MT"/>
      <family val="2"/>
    </font>
    <font>
      <sz val="11"/>
      <color theme="1"/>
      <name val="Tw Cen MT"/>
      <family val="2"/>
    </font>
    <font>
      <b/>
      <sz val="11"/>
      <color theme="1"/>
      <name val="Tw Cen MT"/>
      <family val="2"/>
    </font>
    <font>
      <sz val="11"/>
      <color rgb="FFFF0000"/>
      <name val="Calibri"/>
      <family val="2"/>
      <scheme val="minor"/>
    </font>
    <font>
      <b/>
      <sz val="11"/>
      <name val="Tw Cen MT"/>
      <family val="2"/>
    </font>
    <font>
      <sz val="11"/>
      <name val="Tw Cen MT"/>
      <family val="2"/>
    </font>
    <font>
      <b/>
      <sz val="14"/>
      <color theme="1"/>
      <name val="Tw Cen MT"/>
      <family val="2"/>
    </font>
    <font>
      <b/>
      <sz val="14"/>
      <color rgb="FF000000"/>
      <name val="Tw Cen MT"/>
      <family val="2"/>
    </font>
    <font>
      <b/>
      <sz val="12"/>
      <color rgb="FF000000"/>
      <name val="Calibri"/>
      <family val="2"/>
      <scheme val="minor"/>
    </font>
    <font>
      <b/>
      <sz val="11"/>
      <color rgb="FF000000"/>
      <name val="Calibri"/>
      <family val="2"/>
      <scheme val="minor"/>
    </font>
    <font>
      <b/>
      <u/>
      <sz val="11"/>
      <color theme="1"/>
      <name val="Calibri"/>
      <family val="2"/>
      <scheme val="minor"/>
    </font>
    <font>
      <sz val="12"/>
      <name val="Arial"/>
      <family val="2"/>
    </font>
    <font>
      <b/>
      <sz val="14"/>
      <color rgb="FFFF0000"/>
      <name val="Tw Cen MT"/>
      <family val="2"/>
    </font>
    <font>
      <b/>
      <sz val="11"/>
      <name val="Calibri"/>
      <family val="2"/>
      <scheme val="minor"/>
    </font>
    <font>
      <b/>
      <u/>
      <sz val="11"/>
      <name val="Calibri"/>
      <family val="2"/>
      <scheme val="minor"/>
    </font>
    <font>
      <sz val="11"/>
      <color rgb="FFFF0000"/>
      <name val="Tw Cen MT"/>
      <family val="2"/>
    </font>
    <font>
      <sz val="11"/>
      <color theme="3" tint="0.59999389629810485"/>
      <name val="Tw Cen MT"/>
      <family val="2"/>
    </font>
    <font>
      <sz val="10.5"/>
      <color rgb="FFFF0000"/>
      <name val="Tw Cen MT"/>
      <family val="2"/>
    </font>
    <font>
      <u/>
      <sz val="10.5"/>
      <color theme="10"/>
      <name val="Tw Cen MT"/>
      <family val="2"/>
    </font>
    <font>
      <sz val="9"/>
      <color theme="1"/>
      <name val="Calibri"/>
      <family val="2"/>
      <scheme val="minor"/>
    </font>
    <font>
      <sz val="8"/>
      <color theme="1"/>
      <name val="Calibri"/>
      <family val="2"/>
      <scheme val="minor"/>
    </font>
    <font>
      <b/>
      <i/>
      <sz val="11"/>
      <color theme="1"/>
      <name val="Calibri"/>
      <family val="2"/>
      <scheme val="minor"/>
    </font>
    <font>
      <sz val="12"/>
      <name val="Times New Roman"/>
      <family val="1"/>
    </font>
    <font>
      <b/>
      <sz val="12"/>
      <name val="Times New Roman"/>
      <family val="1"/>
    </font>
    <font>
      <b/>
      <u/>
      <sz val="12"/>
      <name val="Times New Roman"/>
      <family val="1"/>
    </font>
    <font>
      <b/>
      <u/>
      <sz val="14"/>
      <color theme="1"/>
      <name val="Calibri"/>
      <family val="2"/>
      <scheme val="minor"/>
    </font>
    <font>
      <b/>
      <sz val="9"/>
      <color indexed="81"/>
      <name val="Tahoma"/>
      <family val="2"/>
    </font>
    <font>
      <sz val="9"/>
      <color indexed="81"/>
      <name val="Tahoma"/>
      <family val="2"/>
    </font>
    <font>
      <sz val="10"/>
      <color theme="1"/>
      <name val="Calibri"/>
      <family val="2"/>
      <scheme val="minor"/>
    </font>
    <font>
      <b/>
      <sz val="10"/>
      <color theme="1"/>
      <name val="Calibri"/>
      <family val="2"/>
      <scheme val="minor"/>
    </font>
    <font>
      <sz val="10"/>
      <name val="Calibri"/>
      <family val="2"/>
      <scheme val="minor"/>
    </font>
    <font>
      <sz val="14"/>
      <color theme="1"/>
      <name val="Calibri"/>
      <family val="2"/>
      <scheme val="minor"/>
    </font>
    <font>
      <sz val="10"/>
      <name val="Courier"/>
    </font>
    <font>
      <sz val="10"/>
      <name val="Arial"/>
      <family val="2"/>
    </font>
    <font>
      <sz val="12"/>
      <color rgb="FF000000"/>
      <name val="Calibri"/>
      <family val="2"/>
      <scheme val="minor"/>
    </font>
  </fonts>
  <fills count="19">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indexed="9"/>
      </patternFill>
    </fill>
    <fill>
      <patternFill patternType="solid">
        <fgColor theme="0" tint="-0.14999847407452621"/>
        <bgColor indexed="64"/>
      </patternFill>
    </fill>
    <fill>
      <patternFill patternType="solid">
        <fgColor theme="1"/>
        <bgColor indexed="64"/>
      </patternFill>
    </fill>
    <fill>
      <patternFill patternType="solid">
        <fgColor theme="3" tint="0.79998168889431442"/>
        <bgColor indexed="64"/>
      </patternFill>
    </fill>
    <fill>
      <patternFill patternType="solid">
        <fgColor rgb="FFFFFF00"/>
        <bgColor indexed="64"/>
      </patternFill>
    </fill>
    <fill>
      <patternFill patternType="solid">
        <fgColor theme="5" tint="0.59999389629810485"/>
        <bgColor indexed="64"/>
      </patternFill>
    </fill>
    <fill>
      <patternFill patternType="solid">
        <fgColor rgb="FF80FF00"/>
        <bgColor indexed="64"/>
      </patternFill>
    </fill>
    <fill>
      <patternFill patternType="solid">
        <fgColor rgb="FFFFFFFF"/>
        <bgColor rgb="FF000000"/>
      </patternFill>
    </fill>
    <fill>
      <patternFill patternType="solid">
        <fgColor theme="4" tint="0.59999389629810485"/>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rgb="FFFFFF00"/>
        <bgColor rgb="FF000000"/>
      </patternFill>
    </fill>
    <fill>
      <patternFill patternType="solid">
        <fgColor rgb="FFD9D9D9"/>
        <bgColor indexed="64"/>
      </patternFill>
    </fill>
    <fill>
      <patternFill patternType="solid">
        <fgColor rgb="FFFFFFFF"/>
        <bgColor indexed="64"/>
      </patternFill>
    </fill>
  </fills>
  <borders count="54">
    <border>
      <left/>
      <right/>
      <top/>
      <bottom/>
      <diagonal/>
    </border>
    <border>
      <left/>
      <right/>
      <top style="medium">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diagonal/>
    </border>
    <border>
      <left/>
      <right style="medium">
        <color auto="1"/>
      </right>
      <top/>
      <bottom style="medium">
        <color auto="1"/>
      </bottom>
      <diagonal/>
    </border>
    <border>
      <left/>
      <right/>
      <top/>
      <bottom style="medium">
        <color auto="1"/>
      </bottom>
      <diagonal/>
    </border>
    <border>
      <left style="thin">
        <color auto="1"/>
      </left>
      <right style="thin">
        <color auto="1"/>
      </right>
      <top/>
      <bottom style="thin">
        <color auto="1"/>
      </bottom>
      <diagonal/>
    </border>
    <border>
      <left style="medium">
        <color auto="1"/>
      </left>
      <right style="medium">
        <color auto="1"/>
      </right>
      <top/>
      <bottom style="medium">
        <color auto="1"/>
      </bottom>
      <diagonal/>
    </border>
    <border>
      <left/>
      <right style="thin">
        <color auto="1"/>
      </right>
      <top/>
      <bottom style="thin">
        <color auto="1"/>
      </bottom>
      <diagonal/>
    </border>
    <border>
      <left style="thin">
        <color auto="1"/>
      </left>
      <right/>
      <top/>
      <bottom style="thin">
        <color auto="1"/>
      </bottom>
      <diagonal/>
    </border>
    <border>
      <left/>
      <right/>
      <top style="medium">
        <color auto="1"/>
      </top>
      <bottom style="medium">
        <color auto="1"/>
      </bottom>
      <diagonal/>
    </border>
    <border>
      <left style="mediumDashed">
        <color rgb="FFFF0000"/>
      </left>
      <right/>
      <top style="mediumDashed">
        <color rgb="FFFF0000"/>
      </top>
      <bottom style="mediumDashed">
        <color rgb="FFFF0000"/>
      </bottom>
      <diagonal/>
    </border>
    <border>
      <left/>
      <right/>
      <top style="mediumDashed">
        <color rgb="FFFF0000"/>
      </top>
      <bottom style="mediumDashed">
        <color rgb="FFFF0000"/>
      </bottom>
      <diagonal/>
    </border>
    <border>
      <left/>
      <right style="mediumDashed">
        <color rgb="FFFF0000"/>
      </right>
      <top style="mediumDashed">
        <color rgb="FFFF0000"/>
      </top>
      <bottom style="mediumDashed">
        <color rgb="FFFF0000"/>
      </bottom>
      <diagonal/>
    </border>
    <border>
      <left/>
      <right/>
      <top style="mediumDashed">
        <color rgb="FFFF0000"/>
      </top>
      <bottom/>
      <diagonal/>
    </border>
    <border>
      <left style="medium">
        <color auto="1"/>
      </left>
      <right style="thin">
        <color auto="1"/>
      </right>
      <top style="medium">
        <color auto="1"/>
      </top>
      <bottom style="thin">
        <color auto="1"/>
      </bottom>
      <diagonal/>
    </border>
    <border>
      <left/>
      <right/>
      <top style="thin">
        <color auto="1"/>
      </top>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top style="thin">
        <color auto="1"/>
      </top>
      <bottom/>
      <diagonal/>
    </border>
    <border>
      <left/>
      <right style="medium">
        <color indexed="64"/>
      </right>
      <top style="thin">
        <color auto="1"/>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style="thin">
        <color auto="1"/>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top style="medium">
        <color auto="1"/>
      </top>
      <bottom style="thin">
        <color indexed="64"/>
      </bottom>
      <diagonal/>
    </border>
    <border>
      <left style="medium">
        <color auto="1"/>
      </left>
      <right/>
      <top style="medium">
        <color auto="1"/>
      </top>
      <bottom style="thin">
        <color indexed="64"/>
      </bottom>
      <diagonal/>
    </border>
    <border>
      <left/>
      <right style="medium">
        <color indexed="64"/>
      </right>
      <top style="medium">
        <color auto="1"/>
      </top>
      <bottom style="thin">
        <color indexed="64"/>
      </bottom>
      <diagonal/>
    </border>
  </borders>
  <cellStyleXfs count="262">
    <xf numFmtId="0" fontId="0" fillId="0" borderId="0"/>
    <xf numFmtId="44" fontId="7" fillId="0" borderId="0" applyFont="0" applyFill="0" applyBorder="0" applyAlignment="0" applyProtection="0"/>
    <xf numFmtId="9" fontId="7" fillId="0" borderId="0" applyFont="0" applyFill="0" applyBorder="0" applyAlignment="0" applyProtection="0"/>
    <xf numFmtId="0" fontId="10" fillId="4" borderId="0"/>
    <xf numFmtId="0" fontId="11" fillId="0" borderId="0" applyNumberFormat="0" applyFill="0" applyBorder="0" applyAlignment="0" applyProtection="0"/>
    <xf numFmtId="9" fontId="13" fillId="0" borderId="0" applyFont="0" applyFill="0" applyBorder="0" applyAlignment="0" applyProtection="0"/>
    <xf numFmtId="44" fontId="7" fillId="0" borderId="0" applyFont="0" applyFill="0" applyBorder="0" applyAlignment="0" applyProtection="0"/>
    <xf numFmtId="0" fontId="7" fillId="0" borderId="0"/>
    <xf numFmtId="9" fontId="7" fillId="0" borderId="0" applyFont="0" applyFill="0" applyBorder="0" applyAlignment="0" applyProtection="0"/>
    <xf numFmtId="43" fontId="7" fillId="0" borderId="0" applyFon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xf numFmtId="0" fontId="38" fillId="0" borderId="0"/>
    <xf numFmtId="0" fontId="49" fillId="0" borderId="0"/>
    <xf numFmtId="0" fontId="50" fillId="0" borderId="0">
      <alignment horizontal="left"/>
    </xf>
    <xf numFmtId="0" fontId="51" fillId="0" borderId="0">
      <alignment horizontal="left"/>
    </xf>
    <xf numFmtId="43" fontId="49" fillId="0" borderId="0" applyFont="0" applyFill="0" applyBorder="0" applyAlignment="0" applyProtection="0"/>
    <xf numFmtId="3" fontId="49" fillId="0" borderId="0">
      <alignment horizontal="right"/>
    </xf>
    <xf numFmtId="168" fontId="49" fillId="0" borderId="0">
      <alignment horizontal="right"/>
    </xf>
    <xf numFmtId="4" fontId="49" fillId="0" borderId="0">
      <alignment horizontal="right"/>
    </xf>
    <xf numFmtId="44" fontId="49" fillId="0" borderId="0" applyFont="0" applyFill="0" applyBorder="0" applyAlignment="0" applyProtection="0"/>
    <xf numFmtId="169" fontId="49" fillId="0" borderId="0">
      <alignment horizontal="right"/>
    </xf>
    <xf numFmtId="171" fontId="49" fillId="0" borderId="0">
      <alignment horizontal="right"/>
    </xf>
    <xf numFmtId="170" fontId="49" fillId="0" borderId="0">
      <alignment horizontal="right"/>
    </xf>
    <xf numFmtId="1" fontId="49" fillId="0" borderId="0">
      <alignment horizontal="right"/>
    </xf>
    <xf numFmtId="9" fontId="49" fillId="0" borderId="0" applyFont="0" applyFill="0" applyBorder="0" applyAlignment="0" applyProtection="0"/>
    <xf numFmtId="9" fontId="49" fillId="0" borderId="0">
      <alignment horizontal="right"/>
    </xf>
    <xf numFmtId="167" fontId="49" fillId="0" borderId="0">
      <alignment horizontal="right"/>
    </xf>
    <xf numFmtId="10" fontId="49" fillId="0" borderId="0">
      <alignment horizontal="right"/>
    </xf>
    <xf numFmtId="43" fontId="49" fillId="0" borderId="0" applyFont="0" applyFill="0" applyBorder="0" applyAlignment="0" applyProtection="0"/>
    <xf numFmtId="44" fontId="49" fillId="0" borderId="0" applyFont="0" applyFill="0" applyBorder="0" applyAlignment="0" applyProtection="0"/>
    <xf numFmtId="9" fontId="49" fillId="0" borderId="0" applyFont="0" applyFill="0" applyBorder="0" applyAlignment="0" applyProtection="0"/>
    <xf numFmtId="0" fontId="7" fillId="0" borderId="0"/>
    <xf numFmtId="44" fontId="13" fillId="0" borderId="0" applyFont="0" applyFill="0" applyBorder="0" applyAlignment="0" applyProtection="0"/>
    <xf numFmtId="175" fontId="59" fillId="0" borderId="0"/>
    <xf numFmtId="0" fontId="60" fillId="0" borderId="0"/>
    <xf numFmtId="43" fontId="60" fillId="0" borderId="0" applyFont="0" applyFill="0" applyBorder="0" applyAlignment="0" applyProtection="0"/>
    <xf numFmtId="44" fontId="60" fillId="0" borderId="0" applyFont="0" applyFill="0" applyBorder="0" applyAlignment="0" applyProtection="0"/>
    <xf numFmtId="9" fontId="60" fillId="0" borderId="0" applyFont="0" applyFill="0" applyBorder="0" applyAlignment="0" applyProtection="0"/>
  </cellStyleXfs>
  <cellXfs count="457">
    <xf numFmtId="0" fontId="0" fillId="0" borderId="0" xfId="0"/>
    <xf numFmtId="0" fontId="0" fillId="2" borderId="0" xfId="0" applyFill="1"/>
    <xf numFmtId="0" fontId="6" fillId="2" borderId="0" xfId="0" applyFont="1" applyFill="1"/>
    <xf numFmtId="0" fontId="6" fillId="2" borderId="0" xfId="0" applyFont="1" applyFill="1" applyAlignment="1">
      <alignment vertical="center"/>
    </xf>
    <xf numFmtId="0" fontId="5" fillId="2" borderId="0" xfId="0" applyFont="1" applyFill="1" applyBorder="1" applyAlignment="1">
      <alignment vertical="center" wrapText="1"/>
    </xf>
    <xf numFmtId="0" fontId="4" fillId="0" borderId="0" xfId="0" applyFont="1" applyAlignment="1">
      <alignment vertical="center" wrapText="1"/>
    </xf>
    <xf numFmtId="0" fontId="3" fillId="2" borderId="0" xfId="0" applyFont="1" applyFill="1" applyAlignment="1">
      <alignment horizontal="justify"/>
    </xf>
    <xf numFmtId="0" fontId="3" fillId="2" borderId="0" xfId="0" applyFont="1" applyFill="1"/>
    <xf numFmtId="0" fontId="1" fillId="2" borderId="0" xfId="0" applyFont="1" applyFill="1" applyAlignment="1">
      <alignment vertical="center" wrapText="1"/>
    </xf>
    <xf numFmtId="0" fontId="3" fillId="2" borderId="0" xfId="0" applyFont="1" applyFill="1" applyAlignment="1">
      <alignment horizontal="center"/>
    </xf>
    <xf numFmtId="0" fontId="1" fillId="2" borderId="0" xfId="0" applyFont="1" applyFill="1" applyAlignment="1">
      <alignment horizontal="justify"/>
    </xf>
    <xf numFmtId="0" fontId="1" fillId="2" borderId="0" xfId="0" applyFont="1" applyFill="1" applyAlignment="1">
      <alignment horizontal="left" indent="15"/>
    </xf>
    <xf numFmtId="0" fontId="3" fillId="2" borderId="0" xfId="0" applyFont="1" applyFill="1" applyAlignment="1">
      <alignment horizontal="left" indent="15"/>
    </xf>
    <xf numFmtId="0" fontId="3" fillId="2" borderId="0" xfId="0" applyFont="1" applyFill="1" applyAlignment="1">
      <alignment vertical="center" wrapText="1"/>
    </xf>
    <xf numFmtId="0" fontId="1" fillId="0" borderId="0" xfId="0" applyFont="1" applyAlignment="1"/>
    <xf numFmtId="0" fontId="1" fillId="2" borderId="0" xfId="0" applyFont="1" applyFill="1"/>
    <xf numFmtId="0" fontId="6" fillId="2" borderId="0" xfId="0" applyFont="1" applyFill="1" applyBorder="1" applyAlignment="1">
      <alignment wrapText="1"/>
    </xf>
    <xf numFmtId="0" fontId="3" fillId="2" borderId="0" xfId="0" applyFont="1" applyFill="1" applyBorder="1" applyAlignment="1">
      <alignment horizontal="left"/>
    </xf>
    <xf numFmtId="0" fontId="3" fillId="2" borderId="0" xfId="0" applyFont="1" applyFill="1" applyAlignment="1">
      <alignment horizontal="left" vertical="center" wrapText="1"/>
    </xf>
    <xf numFmtId="0" fontId="3" fillId="2" borderId="0" xfId="0" applyFont="1" applyFill="1" applyBorder="1" applyAlignment="1"/>
    <xf numFmtId="0" fontId="6" fillId="2" borderId="0" xfId="0" applyFont="1" applyFill="1" applyAlignment="1">
      <alignment horizontal="left" vertical="center" wrapText="1"/>
    </xf>
    <xf numFmtId="0" fontId="1" fillId="2" borderId="0" xfId="0" applyFont="1" applyFill="1" applyAlignment="1">
      <alignment horizontal="left" vertical="center" wrapText="1"/>
    </xf>
    <xf numFmtId="0" fontId="1" fillId="2" borderId="0" xfId="0" applyFont="1" applyFill="1" applyBorder="1" applyAlignment="1">
      <alignment horizontal="left" vertical="center"/>
    </xf>
    <xf numFmtId="0" fontId="1" fillId="2" borderId="0" xfId="0" applyFont="1" applyFill="1" applyBorder="1" applyAlignment="1">
      <alignment vertical="top"/>
    </xf>
    <xf numFmtId="0" fontId="3" fillId="2" borderId="0" xfId="0" applyFont="1" applyFill="1" applyBorder="1" applyAlignment="1">
      <alignment horizontal="lef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0" fontId="6" fillId="2" borderId="0" xfId="0" applyFont="1" applyFill="1" applyAlignment="1">
      <alignment wrapText="1"/>
    </xf>
    <xf numFmtId="9" fontId="6" fillId="2" borderId="0" xfId="2" applyFont="1" applyFill="1" applyAlignment="1">
      <alignment vertical="center"/>
    </xf>
    <xf numFmtId="0" fontId="6" fillId="2" borderId="0" xfId="0" applyFont="1" applyFill="1" applyBorder="1" applyAlignment="1">
      <alignment horizontal="center" wrapText="1"/>
    </xf>
    <xf numFmtId="0" fontId="3" fillId="2" borderId="0" xfId="0" applyFont="1" applyFill="1" applyBorder="1" applyAlignment="1">
      <alignment horizontal="center" vertical="center" wrapText="1"/>
    </xf>
    <xf numFmtId="0" fontId="5" fillId="2" borderId="0" xfId="0" applyFont="1" applyFill="1" applyAlignment="1">
      <alignment vertical="top"/>
    </xf>
    <xf numFmtId="0" fontId="6" fillId="2" borderId="0" xfId="0" applyFont="1" applyFill="1" applyAlignment="1">
      <alignment vertical="center" wrapText="1"/>
    </xf>
    <xf numFmtId="0" fontId="6" fillId="2" borderId="0" xfId="0" applyFont="1" applyFill="1" applyAlignment="1">
      <alignment vertical="top"/>
    </xf>
    <xf numFmtId="0" fontId="12" fillId="2" borderId="0" xfId="0" applyFont="1" applyFill="1" applyAlignment="1">
      <alignment vertical="top"/>
    </xf>
    <xf numFmtId="0" fontId="6" fillId="2" borderId="0" xfId="0" applyFont="1" applyFill="1"/>
    <xf numFmtId="0" fontId="6" fillId="2" borderId="0" xfId="0" applyFont="1" applyFill="1" applyAlignment="1">
      <alignment vertical="center"/>
    </xf>
    <xf numFmtId="0" fontId="5" fillId="2" borderId="0" xfId="0" applyFont="1" applyFill="1" applyBorder="1" applyAlignment="1">
      <alignment vertical="center" wrapText="1"/>
    </xf>
    <xf numFmtId="0" fontId="6" fillId="2" borderId="0" xfId="0" applyFont="1" applyFill="1" applyAlignment="1">
      <alignment vertical="top" wrapText="1"/>
    </xf>
    <xf numFmtId="0" fontId="5" fillId="0" borderId="0" xfId="0" applyFont="1" applyAlignment="1">
      <alignment vertical="center"/>
    </xf>
    <xf numFmtId="0" fontId="5" fillId="2" borderId="0" xfId="0" applyFont="1" applyFill="1" applyBorder="1" applyAlignment="1">
      <alignment horizontal="right" vertical="center" wrapText="1"/>
    </xf>
    <xf numFmtId="0" fontId="5" fillId="2" borderId="0" xfId="0" applyFont="1" applyFill="1" applyBorder="1" applyAlignment="1">
      <alignment horizontal="center" vertical="center" wrapText="1"/>
    </xf>
    <xf numFmtId="0" fontId="0" fillId="0" borderId="0" xfId="0" applyAlignment="1">
      <alignment horizontal="right"/>
    </xf>
    <xf numFmtId="0" fontId="0" fillId="0" borderId="0" xfId="0" applyBorder="1"/>
    <xf numFmtId="0" fontId="0" fillId="0" borderId="9" xfId="0" applyBorder="1"/>
    <xf numFmtId="0" fontId="0" fillId="0" borderId="11" xfId="0" applyBorder="1"/>
    <xf numFmtId="9" fontId="0" fillId="0" borderId="2" xfId="2" applyFont="1" applyBorder="1"/>
    <xf numFmtId="0" fontId="17" fillId="0" borderId="0" xfId="0" applyFont="1"/>
    <xf numFmtId="0" fontId="0" fillId="7" borderId="2" xfId="0" applyFill="1" applyBorder="1"/>
    <xf numFmtId="0" fontId="0" fillId="2" borderId="0" xfId="0" applyFill="1" applyBorder="1"/>
    <xf numFmtId="0" fontId="6" fillId="2" borderId="0" xfId="0" applyFont="1" applyFill="1" applyBorder="1" applyAlignment="1" applyProtection="1">
      <alignment vertical="center" wrapText="1"/>
      <protection locked="0" hidden="1"/>
    </xf>
    <xf numFmtId="0" fontId="6" fillId="2" borderId="4" xfId="0" applyFont="1" applyFill="1" applyBorder="1" applyAlignment="1" applyProtection="1">
      <alignment vertical="center" wrapText="1"/>
      <protection locked="0" hidden="1"/>
    </xf>
    <xf numFmtId="0" fontId="19" fillId="2" borderId="0" xfId="0" applyFont="1" applyFill="1" applyBorder="1" applyAlignment="1">
      <alignment vertical="center" wrapText="1"/>
    </xf>
    <xf numFmtId="0" fontId="6" fillId="2" borderId="0" xfId="0" applyFont="1" applyFill="1" applyBorder="1" applyAlignment="1">
      <alignment horizontal="right" vertical="center" wrapText="1"/>
    </xf>
    <xf numFmtId="0" fontId="4" fillId="2" borderId="0" xfId="0" applyFont="1" applyFill="1" applyAlignment="1">
      <alignment vertical="center" wrapText="1"/>
    </xf>
    <xf numFmtId="0" fontId="6" fillId="2" borderId="0" xfId="0" applyFont="1" applyFill="1" applyBorder="1" applyAlignment="1" applyProtection="1">
      <alignment horizontal="center" vertical="center" wrapText="1"/>
      <protection locked="0" hidden="1"/>
    </xf>
    <xf numFmtId="0" fontId="6" fillId="2" borderId="0" xfId="0" applyFont="1" applyFill="1" applyBorder="1" applyAlignment="1" applyProtection="1">
      <alignment horizontal="center" wrapText="1"/>
      <protection locked="0" hidden="1"/>
    </xf>
    <xf numFmtId="0" fontId="21" fillId="2" borderId="0" xfId="0" applyFont="1" applyFill="1"/>
    <xf numFmtId="0" fontId="5" fillId="2" borderId="0" xfId="0" applyFont="1" applyFill="1" applyBorder="1" applyAlignment="1">
      <alignment horizontal="right" wrapText="1"/>
    </xf>
    <xf numFmtId="0" fontId="5" fillId="2" borderId="0" xfId="0" applyFont="1" applyFill="1" applyBorder="1" applyAlignment="1">
      <alignment horizontal="right" vertical="center"/>
    </xf>
    <xf numFmtId="0" fontId="6" fillId="2" borderId="0" xfId="0" applyFont="1" applyFill="1" applyAlignment="1">
      <alignment horizontal="right"/>
    </xf>
    <xf numFmtId="0" fontId="6" fillId="2" borderId="0" xfId="0" applyFont="1" applyFill="1" applyAlignment="1">
      <alignment horizontal="right" vertical="center"/>
    </xf>
    <xf numFmtId="0" fontId="0" fillId="0" borderId="0" xfId="0" applyAlignment="1">
      <alignment wrapText="1"/>
    </xf>
    <xf numFmtId="0" fontId="0" fillId="6" borderId="2" xfId="0" applyFill="1" applyBorder="1"/>
    <xf numFmtId="0" fontId="0" fillId="8" borderId="2" xfId="0" applyFill="1" applyBorder="1"/>
    <xf numFmtId="0" fontId="17" fillId="0" borderId="2" xfId="0" applyFont="1" applyBorder="1" applyAlignment="1">
      <alignment wrapText="1"/>
    </xf>
    <xf numFmtId="0" fontId="17" fillId="0" borderId="2" xfId="0" applyFont="1" applyBorder="1"/>
    <xf numFmtId="9" fontId="0" fillId="7" borderId="2" xfId="2" applyFont="1" applyFill="1" applyBorder="1"/>
    <xf numFmtId="165" fontId="0" fillId="7" borderId="2" xfId="9" applyNumberFormat="1" applyFont="1" applyFill="1" applyBorder="1"/>
    <xf numFmtId="0" fontId="0" fillId="5" borderId="2" xfId="0" applyFill="1" applyBorder="1"/>
    <xf numFmtId="164" fontId="0" fillId="7" borderId="2" xfId="1" applyNumberFormat="1" applyFont="1" applyFill="1" applyBorder="1"/>
    <xf numFmtId="0" fontId="6" fillId="2" borderId="0" xfId="0" applyFont="1" applyFill="1" applyAlignment="1">
      <alignment wrapText="1"/>
    </xf>
    <xf numFmtId="0" fontId="0" fillId="0" borderId="0" xfId="0" applyAlignment="1">
      <alignment horizontal="center"/>
    </xf>
    <xf numFmtId="0" fontId="5" fillId="0" borderId="3" xfId="0" applyFont="1" applyBorder="1" applyAlignment="1">
      <alignment horizontal="center" vertical="center" wrapText="1"/>
    </xf>
    <xf numFmtId="0" fontId="0" fillId="9" borderId="2" xfId="0" applyFill="1" applyBorder="1"/>
    <xf numFmtId="0" fontId="6" fillId="2" borderId="0" xfId="0" applyFont="1" applyFill="1" applyAlignment="1">
      <alignment horizontal="right" wrapText="1"/>
    </xf>
    <xf numFmtId="9" fontId="6" fillId="7" borderId="2" xfId="2" applyFont="1" applyFill="1" applyBorder="1" applyAlignment="1" applyProtection="1">
      <alignment horizontal="center" vertical="center" wrapText="1"/>
      <protection locked="0" hidden="1"/>
    </xf>
    <xf numFmtId="0" fontId="6" fillId="9" borderId="2" xfId="0" applyFont="1" applyFill="1" applyBorder="1"/>
    <xf numFmtId="0" fontId="6" fillId="2" borderId="0" xfId="0" applyFont="1" applyFill="1" applyBorder="1" applyAlignment="1">
      <alignment horizontal="right" wrapText="1"/>
    </xf>
    <xf numFmtId="0" fontId="6" fillId="2" borderId="0" xfId="0" applyFont="1" applyFill="1" applyBorder="1" applyAlignment="1">
      <alignment horizontal="right" vertical="center"/>
    </xf>
    <xf numFmtId="0" fontId="0" fillId="7" borderId="10" xfId="0" applyFill="1" applyBorder="1"/>
    <xf numFmtId="0" fontId="5" fillId="0" borderId="0" xfId="0" applyFont="1" applyAlignment="1">
      <alignment vertical="center" wrapText="1"/>
    </xf>
    <xf numFmtId="0" fontId="6" fillId="9" borderId="10" xfId="0" applyFont="1" applyFill="1" applyBorder="1" applyAlignment="1" applyProtection="1">
      <alignment vertical="center" wrapText="1"/>
      <protection locked="0" hidden="1"/>
    </xf>
    <xf numFmtId="164" fontId="0" fillId="8" borderId="2" xfId="0" applyNumberFormat="1" applyFill="1" applyBorder="1"/>
    <xf numFmtId="164" fontId="0" fillId="10" borderId="2" xfId="1" applyNumberFormat="1" applyFont="1" applyFill="1" applyBorder="1"/>
    <xf numFmtId="164" fontId="0" fillId="8" borderId="2" xfId="1" applyNumberFormat="1" applyFont="1" applyFill="1" applyBorder="1"/>
    <xf numFmtId="0" fontId="0" fillId="0" borderId="8" xfId="0" applyBorder="1"/>
    <xf numFmtId="0" fontId="6" fillId="7" borderId="2" xfId="0" applyFont="1" applyFill="1" applyBorder="1"/>
    <xf numFmtId="0" fontId="6" fillId="7" borderId="2" xfId="0" applyFont="1" applyFill="1" applyBorder="1" applyAlignment="1">
      <alignment wrapText="1"/>
    </xf>
    <xf numFmtId="0" fontId="6" fillId="8" borderId="2" xfId="0" applyFont="1" applyFill="1" applyBorder="1" applyAlignment="1">
      <alignment horizontal="center" wrapText="1"/>
    </xf>
    <xf numFmtId="0" fontId="29" fillId="2" borderId="0" xfId="0" applyFont="1" applyFill="1" applyAlignment="1">
      <alignment horizontal="right" wrapText="1"/>
    </xf>
    <xf numFmtId="0" fontId="6" fillId="9" borderId="2" xfId="0" applyFont="1" applyFill="1" applyBorder="1" applyAlignment="1">
      <alignment vertical="center"/>
    </xf>
    <xf numFmtId="165" fontId="0" fillId="8" borderId="2" xfId="9" applyNumberFormat="1" applyFont="1" applyFill="1" applyBorder="1"/>
    <xf numFmtId="0" fontId="5" fillId="2" borderId="0" xfId="0" applyFont="1" applyFill="1" applyAlignment="1">
      <alignment horizontal="right"/>
    </xf>
    <xf numFmtId="0" fontId="31" fillId="2" borderId="0" xfId="0" applyFont="1" applyFill="1" applyAlignment="1">
      <alignment vertical="center"/>
    </xf>
    <xf numFmtId="0" fontId="31" fillId="2" borderId="0" xfId="0" applyFont="1" applyFill="1" applyBorder="1" applyAlignment="1">
      <alignment vertical="center" wrapText="1"/>
    </xf>
    <xf numFmtId="0" fontId="31" fillId="2" borderId="0" xfId="0" applyFont="1" applyFill="1" applyBorder="1" applyAlignment="1">
      <alignment horizontal="center" vertical="center" wrapText="1"/>
    </xf>
    <xf numFmtId="0" fontId="31" fillId="2" borderId="0" xfId="0" applyFont="1" applyFill="1" applyBorder="1" applyAlignment="1">
      <alignment vertical="center"/>
    </xf>
    <xf numFmtId="0" fontId="0" fillId="2" borderId="0" xfId="0" applyFont="1" applyFill="1"/>
    <xf numFmtId="0" fontId="19" fillId="2" borderId="0" xfId="0" applyFont="1" applyFill="1" applyBorder="1" applyAlignment="1">
      <alignment horizontal="center" vertical="center" wrapText="1"/>
    </xf>
    <xf numFmtId="0" fontId="19" fillId="2" borderId="0" xfId="0" applyFont="1" applyFill="1" applyAlignment="1">
      <alignment vertical="center"/>
    </xf>
    <xf numFmtId="0" fontId="32" fillId="2" borderId="0" xfId="0" applyFont="1" applyFill="1"/>
    <xf numFmtId="0" fontId="32" fillId="2" borderId="0" xfId="0" applyFont="1" applyFill="1" applyAlignment="1">
      <alignment vertical="center"/>
    </xf>
    <xf numFmtId="0" fontId="32" fillId="2" borderId="0" xfId="0" applyFont="1" applyFill="1" applyBorder="1" applyAlignment="1" applyProtection="1">
      <alignment horizontal="right" wrapText="1"/>
      <protection locked="0" hidden="1"/>
    </xf>
    <xf numFmtId="0" fontId="23" fillId="2" borderId="0" xfId="0" applyFont="1" applyFill="1"/>
    <xf numFmtId="0" fontId="32" fillId="2" borderId="0" xfId="0" applyFont="1" applyFill="1" applyBorder="1" applyAlignment="1" applyProtection="1">
      <alignment horizontal="right"/>
      <protection locked="0" hidden="1"/>
    </xf>
    <xf numFmtId="0" fontId="32" fillId="2" borderId="0" xfId="0" applyFont="1" applyFill="1" applyAlignment="1">
      <alignment horizontal="right"/>
    </xf>
    <xf numFmtId="0" fontId="32" fillId="2" borderId="0" xfId="0" applyFont="1" applyFill="1" applyAlignment="1">
      <alignment horizontal="right" vertical="center"/>
    </xf>
    <xf numFmtId="0" fontId="32" fillId="2" borderId="0" xfId="0" applyFont="1" applyFill="1" applyBorder="1" applyAlignment="1">
      <alignment horizontal="right" wrapText="1"/>
    </xf>
    <xf numFmtId="0" fontId="32" fillId="2" borderId="0" xfId="0" applyFont="1" applyFill="1" applyBorder="1" applyAlignment="1">
      <alignment horizontal="right"/>
    </xf>
    <xf numFmtId="44" fontId="31" fillId="2" borderId="0" xfId="0" applyNumberFormat="1" applyFont="1" applyFill="1" applyBorder="1" applyAlignment="1" applyProtection="1">
      <alignment vertical="center" wrapText="1"/>
      <protection hidden="1"/>
    </xf>
    <xf numFmtId="0" fontId="32" fillId="2" borderId="0" xfId="0" applyFont="1" applyFill="1" applyBorder="1" applyAlignment="1">
      <alignment vertical="center"/>
    </xf>
    <xf numFmtId="0" fontId="32" fillId="2" borderId="0" xfId="0" applyFont="1" applyFill="1" applyBorder="1"/>
    <xf numFmtId="0" fontId="31" fillId="2" borderId="0" xfId="0" applyFont="1" applyFill="1" applyBorder="1" applyAlignment="1">
      <alignment horizontal="left" vertical="center" wrapText="1"/>
    </xf>
    <xf numFmtId="0" fontId="31" fillId="2" borderId="15" xfId="0" applyFont="1" applyFill="1" applyBorder="1" applyAlignment="1">
      <alignment vertical="center" wrapText="1"/>
    </xf>
    <xf numFmtId="165" fontId="31" fillId="2" borderId="0" xfId="9" applyNumberFormat="1" applyFont="1" applyFill="1" applyBorder="1" applyAlignment="1">
      <alignment horizontal="center" vertical="center" wrapText="1"/>
    </xf>
    <xf numFmtId="165" fontId="32" fillId="2" borderId="0" xfId="9" applyNumberFormat="1" applyFont="1" applyFill="1" applyAlignment="1">
      <alignment vertical="center"/>
    </xf>
    <xf numFmtId="166" fontId="32" fillId="2" borderId="0" xfId="0" applyNumberFormat="1" applyFont="1" applyFill="1" applyAlignment="1">
      <alignment vertical="center"/>
    </xf>
    <xf numFmtId="0" fontId="32" fillId="2" borderId="2" xfId="0" applyFont="1" applyFill="1" applyBorder="1" applyAlignment="1">
      <alignment horizontal="left" vertical="center" wrapText="1"/>
    </xf>
    <xf numFmtId="0" fontId="32" fillId="2" borderId="2" xfId="0" applyFont="1" applyFill="1" applyBorder="1" applyAlignment="1">
      <alignment vertical="center"/>
    </xf>
    <xf numFmtId="0" fontId="31" fillId="2" borderId="2" xfId="0" applyFont="1" applyFill="1" applyBorder="1" applyAlignment="1">
      <alignment horizontal="center" vertical="center" wrapText="1"/>
    </xf>
    <xf numFmtId="0" fontId="32" fillId="2" borderId="0" xfId="0" applyFont="1" applyFill="1" applyBorder="1" applyAlignment="1">
      <alignment horizontal="right" vertical="center" wrapText="1"/>
    </xf>
    <xf numFmtId="0" fontId="33" fillId="2" borderId="0" xfId="0" applyFont="1" applyFill="1" applyBorder="1" applyAlignment="1">
      <alignment vertical="center"/>
    </xf>
    <xf numFmtId="0" fontId="32" fillId="2" borderId="9" xfId="0" applyFont="1" applyFill="1" applyBorder="1"/>
    <xf numFmtId="0" fontId="31" fillId="2" borderId="9" xfId="0" applyFont="1" applyFill="1" applyBorder="1" applyAlignment="1">
      <alignment vertical="center"/>
    </xf>
    <xf numFmtId="0" fontId="24" fillId="2" borderId="0" xfId="0" applyFont="1" applyFill="1" applyBorder="1" applyAlignment="1"/>
    <xf numFmtId="0" fontId="17" fillId="2" borderId="0" xfId="0" applyFont="1" applyFill="1" applyBorder="1" applyAlignment="1"/>
    <xf numFmtId="0" fontId="8" fillId="2" borderId="0" xfId="0" applyFont="1" applyFill="1" applyBorder="1" applyAlignment="1" applyProtection="1">
      <alignment horizontal="center" vertical="top" wrapText="1"/>
      <protection locked="0"/>
    </xf>
    <xf numFmtId="0" fontId="6" fillId="7" borderId="3" xfId="0" applyFont="1" applyFill="1" applyBorder="1" applyAlignment="1" applyProtection="1">
      <alignment horizontal="center" vertical="center" wrapText="1"/>
      <protection locked="0"/>
    </xf>
    <xf numFmtId="0" fontId="6" fillId="7" borderId="2" xfId="0" applyFont="1" applyFill="1" applyBorder="1" applyAlignment="1" applyProtection="1">
      <alignment horizontal="center" vertical="center" wrapText="1"/>
      <protection locked="0"/>
    </xf>
    <xf numFmtId="0" fontId="6" fillId="7" borderId="4" xfId="0" applyFont="1" applyFill="1" applyBorder="1" applyAlignment="1" applyProtection="1">
      <alignment horizontal="center" vertical="center" wrapText="1"/>
      <protection locked="0"/>
    </xf>
    <xf numFmtId="0" fontId="6" fillId="7" borderId="3" xfId="0" applyFont="1" applyFill="1" applyBorder="1" applyAlignment="1" applyProtection="1">
      <alignment vertical="center" wrapText="1"/>
      <protection locked="0"/>
    </xf>
    <xf numFmtId="0" fontId="6" fillId="7" borderId="2" xfId="0" applyFont="1" applyFill="1" applyBorder="1" applyAlignment="1" applyProtection="1">
      <alignment vertical="center" wrapText="1"/>
      <protection locked="0"/>
    </xf>
    <xf numFmtId="0" fontId="32" fillId="11" borderId="0" xfId="0" applyFont="1" applyFill="1"/>
    <xf numFmtId="0" fontId="31" fillId="11" borderId="0" xfId="0" applyFont="1" applyFill="1" applyAlignment="1">
      <alignment vertical="center"/>
    </xf>
    <xf numFmtId="0" fontId="22" fillId="0" borderId="0" xfId="0" applyFont="1"/>
    <xf numFmtId="0" fontId="22" fillId="11" borderId="0" xfId="0" applyFont="1" applyFill="1"/>
    <xf numFmtId="0" fontId="34" fillId="11" borderId="0" xfId="0" applyFont="1" applyFill="1" applyAlignment="1">
      <alignment vertical="center"/>
    </xf>
    <xf numFmtId="0" fontId="32" fillId="11" borderId="9" xfId="0" applyFont="1" applyFill="1" applyBorder="1"/>
    <xf numFmtId="0" fontId="31" fillId="11" borderId="9" xfId="0" applyFont="1" applyFill="1" applyBorder="1" applyAlignment="1">
      <alignment vertical="center"/>
    </xf>
    <xf numFmtId="0" fontId="35" fillId="11" borderId="0" xfId="0" applyFont="1" applyFill="1"/>
    <xf numFmtId="0" fontId="36" fillId="11" borderId="0" xfId="0" applyFont="1" applyFill="1"/>
    <xf numFmtId="164" fontId="0" fillId="9" borderId="2" xfId="1" applyNumberFormat="1" applyFont="1" applyFill="1" applyBorder="1"/>
    <xf numFmtId="0" fontId="22" fillId="11" borderId="0" xfId="0" applyFont="1" applyFill="1" applyAlignment="1">
      <alignment vertical="center"/>
    </xf>
    <xf numFmtId="0" fontId="22" fillId="11" borderId="0" xfId="0" applyFont="1" applyFill="1" applyAlignment="1">
      <alignment vertical="top"/>
    </xf>
    <xf numFmtId="0" fontId="37" fillId="0" borderId="0" xfId="0" applyFont="1"/>
    <xf numFmtId="0" fontId="17" fillId="0" borderId="0" xfId="0" applyFont="1" applyBorder="1"/>
    <xf numFmtId="0" fontId="37" fillId="0" borderId="0" xfId="0" applyFont="1" applyBorder="1"/>
    <xf numFmtId="164" fontId="31" fillId="2" borderId="0" xfId="1" applyNumberFormat="1" applyFont="1" applyFill="1" applyBorder="1" applyAlignment="1" applyProtection="1">
      <alignment vertical="center" wrapText="1"/>
      <protection hidden="1"/>
    </xf>
    <xf numFmtId="164" fontId="31" fillId="2" borderId="16" xfId="1" applyNumberFormat="1" applyFont="1" applyFill="1" applyBorder="1" applyAlignment="1" applyProtection="1">
      <alignment vertical="center" wrapText="1"/>
      <protection hidden="1"/>
    </xf>
    <xf numFmtId="164" fontId="31" fillId="2" borderId="17" xfId="1" applyNumberFormat="1" applyFont="1" applyFill="1" applyBorder="1" applyAlignment="1" applyProtection="1">
      <alignment vertical="center" wrapText="1"/>
      <protection hidden="1"/>
    </xf>
    <xf numFmtId="0" fontId="19" fillId="2" borderId="18" xfId="0" applyFont="1" applyFill="1" applyBorder="1" applyAlignment="1">
      <alignment horizontal="center" vertical="center" wrapText="1"/>
    </xf>
    <xf numFmtId="0" fontId="19" fillId="2" borderId="0" xfId="0" applyFont="1" applyFill="1" applyBorder="1" applyAlignment="1">
      <alignment horizontal="center" vertical="center" wrapText="1"/>
    </xf>
    <xf numFmtId="164" fontId="31" fillId="2" borderId="0" xfId="0" applyNumberFormat="1" applyFont="1" applyFill="1" applyBorder="1" applyAlignment="1" applyProtection="1">
      <alignment vertical="center" wrapText="1"/>
      <protection hidden="1"/>
    </xf>
    <xf numFmtId="0" fontId="0" fillId="0" borderId="23" xfId="0" applyBorder="1"/>
    <xf numFmtId="0" fontId="0" fillId="0" borderId="28" xfId="0" applyBorder="1"/>
    <xf numFmtId="0" fontId="0" fillId="0" borderId="28" xfId="0" applyBorder="1" applyAlignment="1">
      <alignment vertical="top"/>
    </xf>
    <xf numFmtId="0" fontId="0" fillId="0" borderId="29" xfId="0" applyBorder="1" applyAlignment="1">
      <alignment vertical="top"/>
    </xf>
    <xf numFmtId="0" fontId="0" fillId="0" borderId="22" xfId="0" applyBorder="1"/>
    <xf numFmtId="0" fontId="0" fillId="2" borderId="28" xfId="0" applyFill="1" applyBorder="1"/>
    <xf numFmtId="0" fontId="0" fillId="2" borderId="23" xfId="0" applyFill="1" applyBorder="1"/>
    <xf numFmtId="0" fontId="24" fillId="2" borderId="28" xfId="0" applyFont="1" applyFill="1" applyBorder="1"/>
    <xf numFmtId="0" fontId="0" fillId="2" borderId="26" xfId="0" applyFill="1" applyBorder="1"/>
    <xf numFmtId="0" fontId="0" fillId="2" borderId="1" xfId="0" applyFill="1" applyBorder="1"/>
    <xf numFmtId="0" fontId="0" fillId="2" borderId="27" xfId="0" applyFill="1" applyBorder="1"/>
    <xf numFmtId="0" fontId="0" fillId="2" borderId="29" xfId="0" applyFill="1" applyBorder="1" applyAlignment="1">
      <alignment wrapText="1"/>
    </xf>
    <xf numFmtId="0" fontId="0" fillId="2" borderId="9" xfId="0" applyFill="1" applyBorder="1"/>
    <xf numFmtId="0" fontId="0" fillId="2" borderId="8" xfId="0" applyFill="1" applyBorder="1"/>
    <xf numFmtId="0" fontId="0" fillId="2" borderId="29" xfId="0" applyFill="1" applyBorder="1"/>
    <xf numFmtId="0" fontId="26" fillId="2" borderId="34" xfId="0" applyFont="1" applyFill="1" applyBorder="1"/>
    <xf numFmtId="0" fontId="0" fillId="2" borderId="14" xfId="0" applyFill="1" applyBorder="1"/>
    <xf numFmtId="0" fontId="0" fillId="2" borderId="21" xfId="0" applyFill="1" applyBorder="1"/>
    <xf numFmtId="0" fontId="40" fillId="0" borderId="0" xfId="0" applyFont="1"/>
    <xf numFmtId="0" fontId="31" fillId="2" borderId="0" xfId="0" applyFont="1" applyFill="1" applyBorder="1" applyAlignment="1" applyProtection="1">
      <alignment horizontal="right"/>
      <protection locked="0" hidden="1"/>
    </xf>
    <xf numFmtId="14" fontId="32" fillId="2" borderId="0" xfId="0" applyNumberFormat="1" applyFont="1" applyFill="1" applyBorder="1" applyAlignment="1">
      <alignment horizontal="right"/>
    </xf>
    <xf numFmtId="0" fontId="6" fillId="0" borderId="0" xfId="0" applyFont="1" applyAlignment="1">
      <alignment horizontal="right"/>
    </xf>
    <xf numFmtId="0" fontId="44" fillId="2" borderId="0" xfId="0" applyFont="1" applyFill="1" applyAlignment="1">
      <alignment vertical="top" wrapText="1"/>
    </xf>
    <xf numFmtId="0" fontId="44" fillId="2" borderId="0" xfId="0" applyFont="1" applyFill="1" applyAlignment="1">
      <alignment vertical="center"/>
    </xf>
    <xf numFmtId="0" fontId="45" fillId="2" borderId="0" xfId="4" applyFont="1" applyFill="1" applyAlignment="1">
      <alignment horizontal="right" vertical="center" wrapText="1" indent="2"/>
    </xf>
    <xf numFmtId="0" fontId="11" fillId="2" borderId="0" xfId="4" applyFill="1" applyAlignment="1">
      <alignment horizontal="right" vertical="center" wrapText="1" indent="2"/>
    </xf>
    <xf numFmtId="0" fontId="6" fillId="0" borderId="0" xfId="0" applyFont="1" applyFill="1" applyBorder="1" applyAlignment="1">
      <alignment horizontal="center" vertical="center"/>
    </xf>
    <xf numFmtId="0" fontId="6" fillId="0" borderId="0" xfId="0" applyFont="1" applyFill="1" applyBorder="1" applyAlignment="1" applyProtection="1">
      <alignment vertical="center" wrapText="1"/>
      <protection locked="0" hidden="1"/>
    </xf>
    <xf numFmtId="0" fontId="5" fillId="2" borderId="0" xfId="0" applyFont="1" applyFill="1" applyBorder="1" applyAlignment="1" applyProtection="1">
      <alignment vertical="center" wrapText="1"/>
      <protection locked="0" hidden="1"/>
    </xf>
    <xf numFmtId="0" fontId="32" fillId="2" borderId="0" xfId="0" applyFont="1" applyFill="1" applyBorder="1" applyAlignment="1">
      <alignment vertical="center" wrapText="1"/>
    </xf>
    <xf numFmtId="42" fontId="32" fillId="2" borderId="2" xfId="9" applyNumberFormat="1" applyFont="1" applyFill="1" applyBorder="1" applyAlignment="1">
      <alignment horizontal="left" vertical="center" wrapText="1"/>
    </xf>
    <xf numFmtId="42" fontId="32" fillId="2" borderId="2" xfId="9" applyNumberFormat="1" applyFont="1" applyFill="1" applyBorder="1" applyAlignment="1">
      <alignment horizontal="left" vertical="center"/>
    </xf>
    <xf numFmtId="165" fontId="31" fillId="2" borderId="0" xfId="9" applyNumberFormat="1" applyFont="1" applyFill="1" applyBorder="1" applyAlignment="1">
      <alignment horizontal="center" wrapText="1"/>
    </xf>
    <xf numFmtId="0" fontId="32" fillId="9" borderId="25" xfId="0" applyFont="1" applyFill="1" applyBorder="1" applyAlignment="1" applyProtection="1">
      <alignment horizontal="center" vertical="center" wrapText="1"/>
      <protection locked="0" hidden="1"/>
    </xf>
    <xf numFmtId="0" fontId="32" fillId="2" borderId="0" xfId="0" applyFont="1" applyFill="1" applyBorder="1" applyAlignment="1" applyProtection="1">
      <alignment horizontal="center" vertical="center" wrapText="1"/>
      <protection locked="0" hidden="1"/>
    </xf>
    <xf numFmtId="165" fontId="32" fillId="2" borderId="0" xfId="9" applyNumberFormat="1" applyFont="1" applyFill="1" applyBorder="1" applyAlignment="1" applyProtection="1">
      <alignment horizontal="left" vertical="center" wrapText="1"/>
      <protection locked="0" hidden="1"/>
    </xf>
    <xf numFmtId="0" fontId="0" fillId="7" borderId="25" xfId="0" applyFill="1" applyBorder="1"/>
    <xf numFmtId="164" fontId="0" fillId="7" borderId="25" xfId="1" applyNumberFormat="1" applyFont="1" applyFill="1" applyBorder="1"/>
    <xf numFmtId="0" fontId="0" fillId="0" borderId="29" xfId="0" applyBorder="1"/>
    <xf numFmtId="0" fontId="0" fillId="0" borderId="25" xfId="0" applyBorder="1"/>
    <xf numFmtId="0" fontId="17" fillId="0" borderId="0" xfId="0" applyFont="1" applyBorder="1" applyAlignment="1">
      <alignment horizontal="right"/>
    </xf>
    <xf numFmtId="0" fontId="37" fillId="0" borderId="28" xfId="0" applyFont="1" applyBorder="1"/>
    <xf numFmtId="0" fontId="47" fillId="0" borderId="0" xfId="0" applyFont="1" applyBorder="1"/>
    <xf numFmtId="0" fontId="17" fillId="0" borderId="28" xfId="0" applyFont="1" applyBorder="1"/>
    <xf numFmtId="0" fontId="17" fillId="0" borderId="0" xfId="0" applyFont="1" applyBorder="1" applyAlignment="1"/>
    <xf numFmtId="0" fontId="37" fillId="0" borderId="0" xfId="0" applyFont="1" applyBorder="1" applyAlignment="1"/>
    <xf numFmtId="0" fontId="0" fillId="0" borderId="27" xfId="0" applyBorder="1"/>
    <xf numFmtId="0" fontId="0" fillId="0" borderId="1" xfId="0" applyBorder="1"/>
    <xf numFmtId="0" fontId="0" fillId="0" borderId="26" xfId="0" applyBorder="1"/>
    <xf numFmtId="0" fontId="39" fillId="2" borderId="0" xfId="9" applyNumberFormat="1" applyFont="1" applyFill="1" applyBorder="1" applyAlignment="1">
      <alignment wrapText="1"/>
    </xf>
    <xf numFmtId="0" fontId="28" fillId="2" borderId="0" xfId="0" applyFont="1" applyFill="1" applyBorder="1" applyAlignment="1" applyProtection="1">
      <alignment horizontal="center" vertical="center" wrapText="1"/>
      <protection locked="0" hidden="1"/>
    </xf>
    <xf numFmtId="0" fontId="27" fillId="2" borderId="0" xfId="0" applyFont="1" applyFill="1" applyBorder="1" applyAlignment="1" applyProtection="1">
      <alignment horizontal="center" vertical="center" wrapText="1"/>
      <protection locked="0" hidden="1"/>
    </xf>
    <xf numFmtId="9" fontId="32" fillId="2" borderId="0" xfId="2" applyFont="1" applyFill="1"/>
    <xf numFmtId="9" fontId="0" fillId="2" borderId="0" xfId="2" applyFont="1" applyFill="1" applyBorder="1"/>
    <xf numFmtId="9" fontId="32" fillId="2" borderId="0" xfId="2" applyFont="1" applyFill="1" applyAlignment="1">
      <alignment horizontal="right"/>
    </xf>
    <xf numFmtId="9" fontId="32" fillId="2" borderId="0" xfId="2" applyFont="1" applyFill="1" applyAlignment="1">
      <alignment horizontal="right" vertical="center"/>
    </xf>
    <xf numFmtId="9" fontId="23" fillId="2" borderId="0" xfId="2" applyFont="1" applyFill="1"/>
    <xf numFmtId="165" fontId="31" fillId="9" borderId="24" xfId="9" applyNumberFormat="1" applyFont="1" applyFill="1" applyBorder="1" applyAlignment="1">
      <alignment horizontal="center" wrapText="1"/>
    </xf>
    <xf numFmtId="165" fontId="31" fillId="12" borderId="25" xfId="9" applyNumberFormat="1" applyFont="1" applyFill="1" applyBorder="1" applyAlignment="1">
      <alignment horizontal="center" wrapText="1"/>
    </xf>
    <xf numFmtId="0" fontId="6" fillId="2" borderId="2" xfId="0" applyFont="1" applyFill="1" applyBorder="1"/>
    <xf numFmtId="0" fontId="0" fillId="0" borderId="0" xfId="0" applyAlignment="1">
      <alignment horizontal="left"/>
    </xf>
    <xf numFmtId="0" fontId="0" fillId="0" borderId="0" xfId="0" applyFont="1"/>
    <xf numFmtId="0" fontId="55" fillId="0" borderId="0" xfId="255" applyFont="1" applyFill="1"/>
    <xf numFmtId="0" fontId="55" fillId="0" borderId="0" xfId="255" applyFont="1"/>
    <xf numFmtId="164" fontId="55" fillId="0" borderId="0" xfId="256" applyNumberFormat="1" applyFont="1"/>
    <xf numFmtId="164" fontId="55" fillId="0" borderId="0" xfId="255" applyNumberFormat="1" applyFont="1" applyFill="1" applyBorder="1" applyAlignment="1">
      <alignment horizontal="center"/>
    </xf>
    <xf numFmtId="0" fontId="55" fillId="0" borderId="0" xfId="255" applyFont="1" applyFill="1" applyBorder="1"/>
    <xf numFmtId="44" fontId="56" fillId="0" borderId="0" xfId="255" applyNumberFormat="1" applyFont="1" applyFill="1" applyBorder="1" applyAlignment="1">
      <alignment horizontal="center"/>
    </xf>
    <xf numFmtId="9" fontId="55" fillId="0" borderId="0" xfId="255" applyNumberFormat="1" applyFont="1" applyFill="1" applyBorder="1"/>
    <xf numFmtId="14" fontId="55" fillId="0" borderId="0" xfId="255" applyNumberFormat="1" applyFont="1"/>
    <xf numFmtId="164" fontId="55" fillId="0" borderId="0" xfId="256" applyNumberFormat="1" applyFont="1" applyFill="1"/>
    <xf numFmtId="14" fontId="57" fillId="0" borderId="0" xfId="255" applyNumberFormat="1" applyFont="1"/>
    <xf numFmtId="0" fontId="0" fillId="9" borderId="25" xfId="0" applyFill="1" applyBorder="1"/>
    <xf numFmtId="0" fontId="0" fillId="6" borderId="25" xfId="0" applyFill="1" applyBorder="1"/>
    <xf numFmtId="0" fontId="0" fillId="0" borderId="25" xfId="0" applyBorder="1" applyAlignment="1">
      <alignment horizontal="right"/>
    </xf>
    <xf numFmtId="0" fontId="24" fillId="0" borderId="0" xfId="0" applyFont="1"/>
    <xf numFmtId="165" fontId="0" fillId="8" borderId="25" xfId="9" applyNumberFormat="1" applyFont="1" applyFill="1" applyBorder="1"/>
    <xf numFmtId="165" fontId="0" fillId="0" borderId="0" xfId="9" applyNumberFormat="1" applyFont="1"/>
    <xf numFmtId="0" fontId="17" fillId="0" borderId="25" xfId="0" applyFont="1" applyBorder="1"/>
    <xf numFmtId="165" fontId="17" fillId="0" borderId="0" xfId="9" applyNumberFormat="1" applyFont="1"/>
    <xf numFmtId="165" fontId="0" fillId="6" borderId="25" xfId="9" applyNumberFormat="1" applyFont="1" applyFill="1" applyBorder="1"/>
    <xf numFmtId="165" fontId="0" fillId="7" borderId="25" xfId="9" applyNumberFormat="1" applyFont="1" applyFill="1" applyBorder="1"/>
    <xf numFmtId="165" fontId="17" fillId="8" borderId="25" xfId="9" applyNumberFormat="1" applyFont="1" applyFill="1" applyBorder="1"/>
    <xf numFmtId="0" fontId="23" fillId="15" borderId="0" xfId="0" applyFont="1" applyFill="1"/>
    <xf numFmtId="165" fontId="22" fillId="16" borderId="25" xfId="9" applyNumberFormat="1" applyFont="1" applyFill="1" applyBorder="1"/>
    <xf numFmtId="0" fontId="17" fillId="0" borderId="25" xfId="0" applyFont="1" applyBorder="1" applyAlignment="1">
      <alignment wrapText="1"/>
    </xf>
    <xf numFmtId="0" fontId="0" fillId="0" borderId="25" xfId="0" applyFont="1" applyBorder="1"/>
    <xf numFmtId="0" fontId="17" fillId="0" borderId="0" xfId="0" applyFont="1" applyAlignment="1">
      <alignment wrapText="1"/>
    </xf>
    <xf numFmtId="165" fontId="0" fillId="6" borderId="25" xfId="9" applyNumberFormat="1" applyFont="1" applyFill="1" applyBorder="1" applyAlignment="1"/>
    <xf numFmtId="0" fontId="58" fillId="0" borderId="0" xfId="0" applyFont="1"/>
    <xf numFmtId="0" fontId="5" fillId="2" borderId="0" xfId="0" applyFont="1" applyFill="1" applyBorder="1" applyAlignment="1">
      <alignment horizontal="left" vertical="center" wrapText="1"/>
    </xf>
    <xf numFmtId="0" fontId="6" fillId="2" borderId="0" xfId="0" applyFont="1" applyFill="1" applyAlignment="1">
      <alignment horizontal="right" wrapText="1"/>
    </xf>
    <xf numFmtId="0" fontId="6" fillId="2" borderId="0" xfId="0" applyFont="1" applyFill="1" applyAlignment="1">
      <alignment horizontal="left" vertical="top" wrapText="1"/>
    </xf>
    <xf numFmtId="0" fontId="6" fillId="2" borderId="0" xfId="0" applyFont="1" applyFill="1" applyAlignment="1">
      <alignment horizontal="right" vertical="center"/>
    </xf>
    <xf numFmtId="0" fontId="6" fillId="2" borderId="0" xfId="0" applyFont="1" applyFill="1" applyBorder="1" applyAlignment="1">
      <alignment vertical="center"/>
    </xf>
    <xf numFmtId="0" fontId="6" fillId="2" borderId="42" xfId="0" applyFont="1" applyFill="1" applyBorder="1" applyAlignment="1" applyProtection="1">
      <alignment vertical="center" wrapText="1"/>
      <protection locked="0" hidden="1"/>
    </xf>
    <xf numFmtId="0" fontId="6" fillId="9" borderId="25" xfId="0" applyFont="1" applyFill="1" applyBorder="1" applyAlignment="1" applyProtection="1">
      <alignment vertical="center" wrapText="1"/>
      <protection locked="0" hidden="1"/>
    </xf>
    <xf numFmtId="0" fontId="6" fillId="7" borderId="24" xfId="0" applyFont="1" applyFill="1" applyBorder="1" applyAlignment="1" applyProtection="1">
      <alignment vertical="center" wrapText="1"/>
      <protection locked="0" hidden="1"/>
    </xf>
    <xf numFmtId="0" fontId="6" fillId="7" borderId="25" xfId="0" applyFont="1" applyFill="1" applyBorder="1" applyAlignment="1" applyProtection="1">
      <alignment vertical="center" wrapText="1"/>
      <protection locked="0" hidden="1"/>
    </xf>
    <xf numFmtId="0" fontId="0" fillId="0" borderId="0" xfId="0" applyFont="1" applyBorder="1"/>
    <xf numFmtId="0" fontId="61" fillId="0" borderId="0" xfId="0" applyFont="1" applyBorder="1" applyAlignment="1">
      <alignment vertical="center"/>
    </xf>
    <xf numFmtId="0" fontId="61" fillId="17" borderId="0" xfId="0" applyFont="1" applyFill="1" applyBorder="1" applyAlignment="1">
      <alignment vertical="center"/>
    </xf>
    <xf numFmtId="0" fontId="61" fillId="18" borderId="0" xfId="0" applyFont="1" applyFill="1" applyBorder="1" applyAlignment="1">
      <alignment vertical="center"/>
    </xf>
    <xf numFmtId="1" fontId="32" fillId="7" borderId="25" xfId="0" applyNumberFormat="1" applyFont="1" applyFill="1" applyBorder="1" applyAlignment="1" applyProtection="1">
      <alignment horizontal="center" vertical="center" wrapText="1"/>
      <protection locked="0" hidden="1"/>
    </xf>
    <xf numFmtId="1" fontId="32" fillId="7" borderId="25" xfId="9" applyNumberFormat="1" applyFont="1" applyFill="1" applyBorder="1" applyAlignment="1" applyProtection="1">
      <alignment horizontal="center" vertical="center" wrapText="1"/>
      <protection locked="0" hidden="1"/>
    </xf>
    <xf numFmtId="0" fontId="32" fillId="2" borderId="1" xfId="0" applyFont="1" applyFill="1" applyBorder="1"/>
    <xf numFmtId="0" fontId="17" fillId="2" borderId="1" xfId="0" applyFont="1" applyFill="1" applyBorder="1" applyAlignment="1"/>
    <xf numFmtId="0" fontId="33" fillId="2" borderId="1" xfId="0" applyFont="1" applyFill="1" applyBorder="1" applyAlignment="1">
      <alignment horizontal="center" vertical="center"/>
    </xf>
    <xf numFmtId="0" fontId="24" fillId="2" borderId="1" xfId="0" applyFont="1" applyFill="1" applyBorder="1" applyAlignment="1"/>
    <xf numFmtId="0" fontId="55" fillId="0" borderId="25" xfId="255" applyFont="1" applyFill="1" applyBorder="1"/>
    <xf numFmtId="0" fontId="55" fillId="0" borderId="25" xfId="255" applyFont="1" applyBorder="1"/>
    <xf numFmtId="0" fontId="56" fillId="0" borderId="25" xfId="255" applyFont="1" applyBorder="1"/>
    <xf numFmtId="164" fontId="55" fillId="0" borderId="25" xfId="255" applyNumberFormat="1" applyFont="1" applyBorder="1"/>
    <xf numFmtId="0" fontId="56" fillId="5" borderId="25" xfId="255" applyFont="1" applyFill="1" applyBorder="1" applyAlignment="1">
      <alignment horizontal="center"/>
    </xf>
    <xf numFmtId="9" fontId="55" fillId="0" borderId="25" xfId="5" applyNumberFormat="1" applyFont="1" applyBorder="1" applyAlignment="1">
      <alignment horizontal="center"/>
    </xf>
    <xf numFmtId="164" fontId="56" fillId="14" borderId="25" xfId="256" applyNumberFormat="1" applyFont="1" applyFill="1" applyBorder="1"/>
    <xf numFmtId="164" fontId="56" fillId="14" borderId="25" xfId="255" applyNumberFormat="1" applyFont="1" applyFill="1" applyBorder="1"/>
    <xf numFmtId="0" fontId="55" fillId="0" borderId="48" xfId="255" applyFont="1" applyBorder="1"/>
    <xf numFmtId="0" fontId="55" fillId="0" borderId="47" xfId="255" applyFont="1" applyBorder="1"/>
    <xf numFmtId="0" fontId="56" fillId="5" borderId="48" xfId="255" applyFont="1" applyFill="1" applyBorder="1" applyAlignment="1">
      <alignment horizontal="center"/>
    </xf>
    <xf numFmtId="0" fontId="56" fillId="5" borderId="47" xfId="255" applyFont="1" applyFill="1" applyBorder="1" applyAlignment="1">
      <alignment horizontal="center"/>
    </xf>
    <xf numFmtId="0" fontId="55" fillId="0" borderId="48" xfId="255" applyFont="1" applyBorder="1" applyAlignment="1">
      <alignment horizontal="center"/>
    </xf>
    <xf numFmtId="172" fontId="55" fillId="0" borderId="47" xfId="255" applyNumberFormat="1" applyFont="1" applyBorder="1"/>
    <xf numFmtId="172" fontId="55" fillId="0" borderId="47" xfId="255" applyNumberFormat="1" applyFont="1" applyFill="1" applyBorder="1"/>
    <xf numFmtId="164" fontId="56" fillId="14" borderId="47" xfId="256" applyNumberFormat="1" applyFont="1" applyFill="1" applyBorder="1"/>
    <xf numFmtId="0" fontId="55" fillId="0" borderId="46" xfId="255" applyFont="1" applyBorder="1"/>
    <xf numFmtId="0" fontId="55" fillId="0" borderId="45" xfId="255" applyFont="1" applyFill="1" applyBorder="1"/>
    <xf numFmtId="164" fontId="56" fillId="12" borderId="45" xfId="256" applyNumberFormat="1" applyFont="1" applyFill="1" applyBorder="1"/>
    <xf numFmtId="164" fontId="56" fillId="12" borderId="45" xfId="255" applyNumberFormat="1" applyFont="1" applyFill="1" applyBorder="1"/>
    <xf numFmtId="164" fontId="56" fillId="12" borderId="44" xfId="256" applyNumberFormat="1" applyFont="1" applyFill="1" applyBorder="1"/>
    <xf numFmtId="0" fontId="0" fillId="7" borderId="25" xfId="0" applyFill="1" applyBorder="1" applyAlignment="1">
      <alignment horizontal="center"/>
    </xf>
    <xf numFmtId="44" fontId="0" fillId="7" borderId="25" xfId="1" applyFont="1" applyFill="1" applyBorder="1"/>
    <xf numFmtId="165" fontId="0" fillId="8" borderId="25" xfId="9" applyNumberFormat="1" applyFont="1" applyFill="1" applyBorder="1" applyAlignment="1">
      <alignment horizontal="left"/>
    </xf>
    <xf numFmtId="44" fontId="0" fillId="8" borderId="25" xfId="1" applyFont="1" applyFill="1" applyBorder="1"/>
    <xf numFmtId="0" fontId="23" fillId="7" borderId="25" xfId="0" applyFont="1" applyFill="1" applyBorder="1"/>
    <xf numFmtId="44" fontId="0" fillId="8" borderId="25" xfId="0" applyNumberFormat="1" applyFill="1" applyBorder="1"/>
    <xf numFmtId="173" fontId="55" fillId="7" borderId="25" xfId="255" applyNumberFormat="1" applyFont="1" applyFill="1" applyBorder="1"/>
    <xf numFmtId="172" fontId="55" fillId="8" borderId="25" xfId="255" applyNumberFormat="1" applyFont="1" applyFill="1" applyBorder="1"/>
    <xf numFmtId="174" fontId="55" fillId="8" borderId="25" xfId="255" applyNumberFormat="1" applyFont="1" applyFill="1" applyBorder="1"/>
    <xf numFmtId="173" fontId="55" fillId="8" borderId="25" xfId="255" applyNumberFormat="1" applyFont="1" applyFill="1" applyBorder="1"/>
    <xf numFmtId="164" fontId="56" fillId="8" borderId="25" xfId="256" applyNumberFormat="1" applyFont="1" applyFill="1" applyBorder="1"/>
    <xf numFmtId="164" fontId="55" fillId="8" borderId="25" xfId="256" applyNumberFormat="1" applyFont="1" applyFill="1" applyBorder="1"/>
    <xf numFmtId="164" fontId="55" fillId="8" borderId="25" xfId="255" applyNumberFormat="1" applyFont="1" applyFill="1" applyBorder="1"/>
    <xf numFmtId="172" fontId="56" fillId="8" borderId="25" xfId="255" applyNumberFormat="1" applyFont="1" applyFill="1" applyBorder="1"/>
    <xf numFmtId="0" fontId="0" fillId="0" borderId="14" xfId="0" applyBorder="1" applyAlignment="1">
      <alignment horizontal="justify" wrapText="1"/>
    </xf>
    <xf numFmtId="0" fontId="0" fillId="0" borderId="14" xfId="0" applyBorder="1" applyAlignment="1">
      <alignment horizontal="justify"/>
    </xf>
    <xf numFmtId="0" fontId="0" fillId="0" borderId="25" xfId="0" applyBorder="1" applyAlignment="1">
      <alignment horizontal="center"/>
    </xf>
    <xf numFmtId="9" fontId="0" fillId="0" borderId="25" xfId="0" applyNumberFormat="1" applyBorder="1" applyAlignment="1">
      <alignment horizontal="center"/>
    </xf>
    <xf numFmtId="0" fontId="0" fillId="0" borderId="0" xfId="0" applyAlignment="1">
      <alignment horizontal="center"/>
    </xf>
    <xf numFmtId="0" fontId="52" fillId="0" borderId="9" xfId="0" applyFont="1" applyBorder="1" applyAlignment="1">
      <alignment horizontal="center"/>
    </xf>
    <xf numFmtId="0" fontId="0" fillId="0" borderId="0" xfId="0" applyAlignment="1">
      <alignment horizontal="justify" wrapText="1"/>
    </xf>
    <xf numFmtId="0" fontId="17" fillId="0" borderId="25" xfId="0" applyFont="1" applyBorder="1" applyAlignment="1">
      <alignment horizontal="center"/>
    </xf>
    <xf numFmtId="0" fontId="41" fillId="0" borderId="0" xfId="0" applyFont="1" applyAlignment="1">
      <alignment horizontal="left"/>
    </xf>
    <xf numFmtId="0" fontId="0" fillId="0" borderId="0" xfId="0" applyAlignment="1">
      <alignment horizontal="left" wrapText="1"/>
    </xf>
    <xf numFmtId="14" fontId="32" fillId="7" borderId="2" xfId="0" applyNumberFormat="1" applyFont="1" applyFill="1" applyBorder="1" applyAlignment="1">
      <alignment horizontal="right"/>
    </xf>
    <xf numFmtId="0" fontId="31" fillId="0" borderId="0" xfId="0" applyFont="1" applyBorder="1" applyAlignment="1">
      <alignment vertical="center" wrapText="1"/>
    </xf>
    <xf numFmtId="0" fontId="32" fillId="7" borderId="2" xfId="0" applyFont="1" applyFill="1" applyBorder="1" applyAlignment="1" applyProtection="1">
      <alignment horizontal="right" wrapText="1"/>
      <protection locked="0" hidden="1"/>
    </xf>
    <xf numFmtId="0" fontId="32" fillId="7" borderId="39" xfId="0" applyFont="1" applyFill="1" applyBorder="1" applyAlignment="1" applyProtection="1">
      <alignment horizontal="left" wrapText="1"/>
      <protection locked="0" hidden="1"/>
    </xf>
    <xf numFmtId="0" fontId="32" fillId="7" borderId="41" xfId="0" applyFont="1" applyFill="1" applyBorder="1" applyAlignment="1" applyProtection="1">
      <alignment horizontal="left" wrapText="1"/>
      <protection locked="0" hidden="1"/>
    </xf>
    <xf numFmtId="0" fontId="32" fillId="2" borderId="35" xfId="0" applyFont="1" applyFill="1" applyBorder="1" applyAlignment="1">
      <alignment horizontal="center" vertical="center" wrapText="1"/>
    </xf>
    <xf numFmtId="0" fontId="32" fillId="2" borderId="36" xfId="0" applyFont="1" applyFill="1" applyBorder="1" applyAlignment="1">
      <alignment horizontal="center" vertical="center" wrapText="1"/>
    </xf>
    <xf numFmtId="0" fontId="32" fillId="2" borderId="25" xfId="0" applyFont="1" applyFill="1" applyBorder="1" applyAlignment="1">
      <alignment horizontal="center" vertical="center" wrapText="1"/>
    </xf>
    <xf numFmtId="14" fontId="32" fillId="7" borderId="25" xfId="0" applyNumberFormat="1" applyFont="1" applyFill="1" applyBorder="1" applyAlignment="1">
      <alignment horizontal="right"/>
    </xf>
    <xf numFmtId="14" fontId="42" fillId="2" borderId="0" xfId="0" applyNumberFormat="1" applyFont="1" applyFill="1" applyBorder="1" applyAlignment="1">
      <alignment horizontal="right"/>
    </xf>
    <xf numFmtId="9" fontId="32" fillId="7" borderId="3" xfId="2" applyFont="1" applyFill="1" applyBorder="1" applyAlignment="1">
      <alignment horizontal="right"/>
    </xf>
    <xf numFmtId="9" fontId="32" fillId="7" borderId="5" xfId="2" applyFont="1" applyFill="1" applyBorder="1" applyAlignment="1">
      <alignment horizontal="right"/>
    </xf>
    <xf numFmtId="14" fontId="43" fillId="12" borderId="25" xfId="0" applyNumberFormat="1" applyFont="1" applyFill="1" applyBorder="1" applyAlignment="1">
      <alignment horizontal="center"/>
    </xf>
    <xf numFmtId="14" fontId="43" fillId="12" borderId="35" xfId="0" applyNumberFormat="1" applyFont="1" applyFill="1" applyBorder="1" applyAlignment="1">
      <alignment horizontal="center"/>
    </xf>
    <xf numFmtId="14" fontId="43" fillId="12" borderId="36" xfId="0" applyNumberFormat="1" applyFont="1" applyFill="1" applyBorder="1" applyAlignment="1">
      <alignment horizontal="center"/>
    </xf>
    <xf numFmtId="0" fontId="32" fillId="9" borderId="2" xfId="0" applyFont="1" applyFill="1" applyBorder="1" applyAlignment="1" applyProtection="1">
      <alignment horizontal="right" wrapText="1"/>
      <protection locked="0" hidden="1"/>
    </xf>
    <xf numFmtId="0" fontId="31" fillId="2" borderId="35" xfId="0" applyFont="1" applyFill="1" applyBorder="1" applyAlignment="1">
      <alignment horizontal="center" vertical="center" wrapText="1"/>
    </xf>
    <xf numFmtId="0" fontId="31" fillId="2" borderId="36" xfId="0" applyFont="1" applyFill="1" applyBorder="1" applyAlignment="1">
      <alignment horizontal="center" vertical="center" wrapText="1"/>
    </xf>
    <xf numFmtId="0" fontId="8" fillId="3" borderId="3" xfId="0" applyFont="1" applyFill="1" applyBorder="1" applyAlignment="1" applyProtection="1">
      <alignment horizontal="center" vertical="top" wrapText="1"/>
      <protection locked="0"/>
    </xf>
    <xf numFmtId="0" fontId="8" fillId="3" borderId="4" xfId="0" applyFont="1" applyFill="1" applyBorder="1" applyAlignment="1" applyProtection="1">
      <alignment horizontal="center" vertical="top" wrapText="1"/>
      <protection locked="0"/>
    </xf>
    <xf numFmtId="0" fontId="8" fillId="3" borderId="5" xfId="0" applyFont="1" applyFill="1" applyBorder="1" applyAlignment="1" applyProtection="1">
      <alignment horizontal="center" vertical="top" wrapText="1"/>
      <protection locked="0"/>
    </xf>
    <xf numFmtId="0" fontId="6" fillId="2" borderId="6" xfId="0" applyFont="1" applyFill="1" applyBorder="1" applyAlignment="1">
      <alignment horizontal="left" vertical="center" wrapText="1"/>
    </xf>
    <xf numFmtId="0" fontId="6" fillId="2" borderId="0" xfId="0" applyFont="1" applyFill="1" applyBorder="1" applyAlignment="1">
      <alignment horizontal="right" wrapText="1"/>
    </xf>
    <xf numFmtId="0" fontId="6" fillId="2" borderId="0" xfId="0" applyFont="1" applyFill="1" applyAlignment="1">
      <alignment horizontal="left" vertical="center" wrapText="1"/>
    </xf>
    <xf numFmtId="0" fontId="5" fillId="3" borderId="3" xfId="0" applyFont="1" applyFill="1" applyBorder="1" applyAlignment="1">
      <alignment horizontal="center" vertical="center" wrapText="1"/>
    </xf>
    <xf numFmtId="0" fontId="5" fillId="3" borderId="4" xfId="0" applyFont="1" applyFill="1" applyBorder="1" applyAlignment="1">
      <alignment horizontal="center" vertical="center" wrapText="1"/>
    </xf>
    <xf numFmtId="0" fontId="5" fillId="3" borderId="5" xfId="0" applyFont="1" applyFill="1" applyBorder="1" applyAlignment="1">
      <alignment horizontal="center" vertical="center" wrapText="1"/>
    </xf>
    <xf numFmtId="0" fontId="6" fillId="7" borderId="13" xfId="0" applyFont="1" applyFill="1" applyBorder="1" applyAlignment="1" applyProtection="1">
      <alignment horizontal="left" vertical="center" wrapText="1"/>
      <protection locked="0" hidden="1"/>
    </xf>
    <xf numFmtId="0" fontId="6" fillId="7" borderId="6" xfId="0" applyFont="1" applyFill="1" applyBorder="1" applyAlignment="1" applyProtection="1">
      <alignment horizontal="left" vertical="center" wrapText="1"/>
      <protection locked="0" hidden="1"/>
    </xf>
    <xf numFmtId="0" fontId="6" fillId="7" borderId="12" xfId="0" applyFont="1" applyFill="1" applyBorder="1" applyAlignment="1" applyProtection="1">
      <alignment horizontal="left" vertical="center" wrapText="1"/>
      <protection locked="0" hidden="1"/>
    </xf>
    <xf numFmtId="0" fontId="6" fillId="7" borderId="3" xfId="0" applyFont="1" applyFill="1" applyBorder="1" applyAlignment="1" applyProtection="1">
      <alignment horizontal="left" vertical="center" wrapText="1"/>
      <protection locked="0" hidden="1"/>
    </xf>
    <xf numFmtId="0" fontId="6" fillId="7" borderId="4" xfId="0" applyFont="1" applyFill="1" applyBorder="1" applyAlignment="1" applyProtection="1">
      <alignment horizontal="left" vertical="center" wrapText="1"/>
      <protection locked="0" hidden="1"/>
    </xf>
    <xf numFmtId="0" fontId="6" fillId="7" borderId="5" xfId="0" applyFont="1" applyFill="1" applyBorder="1" applyAlignment="1" applyProtection="1">
      <alignment horizontal="left" vertical="center" wrapText="1"/>
      <protection locked="0" hidden="1"/>
    </xf>
    <xf numFmtId="0" fontId="6" fillId="9" borderId="2" xfId="0" applyFont="1" applyFill="1" applyBorder="1" applyAlignment="1">
      <alignment horizontal="center"/>
    </xf>
    <xf numFmtId="0" fontId="5" fillId="2" borderId="0" xfId="0" applyFont="1" applyFill="1" applyBorder="1" applyAlignment="1">
      <alignment horizontal="left" vertical="center" wrapText="1"/>
    </xf>
    <xf numFmtId="0" fontId="5" fillId="0" borderId="0" xfId="0" applyFont="1" applyBorder="1" applyAlignment="1">
      <alignment vertical="center" wrapText="1"/>
    </xf>
    <xf numFmtId="0" fontId="6" fillId="7" borderId="2" xfId="0" applyFont="1" applyFill="1" applyBorder="1" applyAlignment="1" applyProtection="1">
      <alignment horizontal="left" vertical="center" wrapText="1"/>
      <protection locked="0" hidden="1"/>
    </xf>
    <xf numFmtId="0" fontId="6" fillId="7" borderId="35" xfId="0" applyFont="1" applyFill="1" applyBorder="1" applyAlignment="1" applyProtection="1">
      <alignment horizontal="center" vertical="center" wrapText="1"/>
      <protection locked="0" hidden="1"/>
    </xf>
    <xf numFmtId="0" fontId="6" fillId="7" borderId="37" xfId="0" applyFont="1" applyFill="1" applyBorder="1" applyAlignment="1" applyProtection="1">
      <alignment horizontal="center" vertical="center" wrapText="1"/>
      <protection locked="0" hidden="1"/>
    </xf>
    <xf numFmtId="0" fontId="6" fillId="7" borderId="36" xfId="0" applyFont="1" applyFill="1" applyBorder="1" applyAlignment="1" applyProtection="1">
      <alignment horizontal="center" vertical="center" wrapText="1"/>
      <protection locked="0" hidden="1"/>
    </xf>
    <xf numFmtId="0" fontId="6" fillId="7" borderId="2" xfId="0" applyFont="1" applyFill="1" applyBorder="1" applyAlignment="1" applyProtection="1">
      <alignment horizontal="center" vertical="center" wrapText="1"/>
      <protection locked="0" hidden="1"/>
    </xf>
    <xf numFmtId="0" fontId="5" fillId="2" borderId="0" xfId="0" applyFont="1" applyFill="1" applyBorder="1" applyAlignment="1">
      <alignment horizontal="center" vertical="center" wrapText="1"/>
    </xf>
    <xf numFmtId="0" fontId="28" fillId="2" borderId="0" xfId="0" applyFont="1" applyFill="1" applyBorder="1" applyAlignment="1" applyProtection="1">
      <alignment horizontal="center" vertical="center" wrapText="1"/>
      <protection locked="0" hidden="1"/>
    </xf>
    <xf numFmtId="0" fontId="27" fillId="2" borderId="0" xfId="0" applyFont="1" applyFill="1" applyBorder="1" applyAlignment="1" applyProtection="1">
      <alignment horizontal="center" vertical="center" wrapText="1"/>
      <protection locked="0" hidden="1"/>
    </xf>
    <xf numFmtId="0" fontId="27" fillId="9" borderId="38" xfId="0" applyFont="1" applyFill="1" applyBorder="1" applyAlignment="1" applyProtection="1">
      <alignment horizontal="center" vertical="center" wrapText="1"/>
      <protection locked="0" hidden="1"/>
    </xf>
    <xf numFmtId="0" fontId="27" fillId="9" borderId="43" xfId="0" applyFont="1" applyFill="1" applyBorder="1" applyAlignment="1" applyProtection="1">
      <alignment horizontal="center" vertical="center" wrapText="1"/>
      <protection locked="0" hidden="1"/>
    </xf>
    <xf numFmtId="0" fontId="20" fillId="2" borderId="0" xfId="0" applyFont="1" applyFill="1" applyBorder="1" applyAlignment="1">
      <alignment horizontal="center" vertical="center" wrapText="1"/>
    </xf>
    <xf numFmtId="0" fontId="6" fillId="7" borderId="25" xfId="0" applyFont="1" applyFill="1" applyBorder="1" applyAlignment="1">
      <alignment horizontal="center" vertical="center"/>
    </xf>
    <xf numFmtId="0" fontId="6" fillId="0" borderId="0" xfId="0" applyFont="1" applyAlignment="1">
      <alignment horizontal="left" vertical="center"/>
    </xf>
    <xf numFmtId="0" fontId="6" fillId="2" borderId="0" xfId="0" applyFont="1" applyFill="1" applyAlignment="1">
      <alignment horizontal="left" vertical="top" wrapText="1"/>
    </xf>
    <xf numFmtId="0" fontId="14" fillId="2" borderId="0" xfId="0" applyFont="1" applyFill="1" applyAlignment="1">
      <alignment horizontal="left"/>
    </xf>
    <xf numFmtId="0" fontId="6" fillId="0" borderId="42" xfId="0" applyFont="1" applyBorder="1" applyAlignment="1">
      <alignment horizontal="left" vertical="center" wrapText="1"/>
    </xf>
    <xf numFmtId="0" fontId="9" fillId="0" borderId="0" xfId="0" applyFont="1" applyAlignment="1">
      <alignment horizontal="right" vertical="center"/>
    </xf>
    <xf numFmtId="0" fontId="6" fillId="7" borderId="39" xfId="0" applyFont="1" applyFill="1" applyBorder="1" applyAlignment="1" applyProtection="1">
      <alignment horizontal="center" vertical="center" wrapText="1"/>
      <protection locked="0" hidden="1"/>
    </xf>
    <xf numFmtId="0" fontId="6" fillId="7" borderId="41" xfId="0" applyFont="1" applyFill="1" applyBorder="1" applyAlignment="1" applyProtection="1">
      <alignment horizontal="center" vertical="center" wrapText="1"/>
      <protection locked="0" hidden="1"/>
    </xf>
    <xf numFmtId="0" fontId="6" fillId="7" borderId="40" xfId="0" applyFont="1" applyFill="1" applyBorder="1" applyAlignment="1" applyProtection="1">
      <alignment horizontal="center" vertical="center" wrapText="1"/>
      <protection locked="0" hidden="1"/>
    </xf>
    <xf numFmtId="0" fontId="6" fillId="7" borderId="38" xfId="0" applyFont="1" applyFill="1" applyBorder="1" applyAlignment="1" applyProtection="1">
      <alignment horizontal="center" vertical="center" wrapText="1"/>
      <protection locked="0" hidden="1"/>
    </xf>
    <xf numFmtId="0" fontId="6" fillId="7" borderId="42" xfId="0" applyFont="1" applyFill="1" applyBorder="1" applyAlignment="1" applyProtection="1">
      <alignment horizontal="center" vertical="center" wrapText="1"/>
      <protection locked="0" hidden="1"/>
    </xf>
    <xf numFmtId="0" fontId="6" fillId="7" borderId="43" xfId="0" applyFont="1" applyFill="1" applyBorder="1" applyAlignment="1" applyProtection="1">
      <alignment horizontal="center" vertical="center" wrapText="1"/>
      <protection locked="0" hidden="1"/>
    </xf>
    <xf numFmtId="0" fontId="9" fillId="0" borderId="0" xfId="0" applyFont="1" applyAlignment="1">
      <alignment horizontal="right" vertical="center" wrapText="1"/>
    </xf>
    <xf numFmtId="0" fontId="0" fillId="0" borderId="9" xfId="0" applyBorder="1" applyAlignment="1">
      <alignment horizontal="center"/>
    </xf>
    <xf numFmtId="0" fontId="6" fillId="9" borderId="2" xfId="1" applyNumberFormat="1" applyFont="1" applyFill="1" applyBorder="1" applyAlignment="1" applyProtection="1">
      <alignment horizontal="left" vertical="center" wrapText="1"/>
      <protection locked="0" hidden="1"/>
    </xf>
    <xf numFmtId="0" fontId="5" fillId="2" borderId="0" xfId="0" applyFont="1" applyFill="1" applyAlignment="1">
      <alignment horizontal="center"/>
    </xf>
    <xf numFmtId="0" fontId="6" fillId="7" borderId="2" xfId="0" applyFont="1" applyFill="1" applyBorder="1" applyAlignment="1">
      <alignment horizontal="center"/>
    </xf>
    <xf numFmtId="0" fontId="6" fillId="7" borderId="2" xfId="1" applyNumberFormat="1" applyFont="1" applyFill="1" applyBorder="1" applyAlignment="1" applyProtection="1">
      <alignment horizontal="left" vertical="center" wrapText="1"/>
      <protection locked="0" hidden="1"/>
    </xf>
    <xf numFmtId="0" fontId="6" fillId="0" borderId="0" xfId="0" applyFont="1" applyAlignment="1">
      <alignment horizontal="right" vertical="center" wrapText="1"/>
    </xf>
    <xf numFmtId="0" fontId="6" fillId="2" borderId="0" xfId="0" applyFont="1" applyFill="1" applyAlignment="1">
      <alignment horizontal="right" vertical="center"/>
    </xf>
    <xf numFmtId="0" fontId="6" fillId="2" borderId="0" xfId="0" applyFont="1" applyFill="1" applyAlignment="1">
      <alignment horizontal="center" vertical="center"/>
    </xf>
    <xf numFmtId="0" fontId="6" fillId="0" borderId="0" xfId="0" applyFont="1" applyAlignment="1">
      <alignment horizontal="right" vertical="center"/>
    </xf>
    <xf numFmtId="0" fontId="6" fillId="7" borderId="39" xfId="0" applyFont="1" applyFill="1" applyBorder="1" applyAlignment="1" applyProtection="1">
      <alignment horizontal="left" vertical="center" wrapText="1"/>
      <protection locked="0" hidden="1"/>
    </xf>
    <xf numFmtId="0" fontId="6" fillId="7" borderId="41" xfId="0" applyFont="1" applyFill="1" applyBorder="1" applyAlignment="1" applyProtection="1">
      <alignment horizontal="left" vertical="center" wrapText="1"/>
      <protection locked="0" hidden="1"/>
    </xf>
    <xf numFmtId="0" fontId="6" fillId="7" borderId="40" xfId="0" applyFont="1" applyFill="1" applyBorder="1" applyAlignment="1" applyProtection="1">
      <alignment horizontal="left" vertical="center" wrapText="1"/>
      <protection locked="0" hidden="1"/>
    </xf>
    <xf numFmtId="0" fontId="6" fillId="7" borderId="38" xfId="0" applyFont="1" applyFill="1" applyBorder="1" applyAlignment="1" applyProtection="1">
      <alignment horizontal="left" vertical="center" wrapText="1"/>
      <protection locked="0" hidden="1"/>
    </xf>
    <xf numFmtId="0" fontId="6" fillId="7" borderId="42" xfId="0" applyFont="1" applyFill="1" applyBorder="1" applyAlignment="1" applyProtection="1">
      <alignment horizontal="left" vertical="center" wrapText="1"/>
      <protection locked="0" hidden="1"/>
    </xf>
    <xf numFmtId="0" fontId="6" fillId="7" borderId="43" xfId="0" applyFont="1" applyFill="1" applyBorder="1" applyAlignment="1" applyProtection="1">
      <alignment horizontal="left" vertical="center" wrapText="1"/>
      <protection locked="0" hidden="1"/>
    </xf>
    <xf numFmtId="0" fontId="6" fillId="2" borderId="0" xfId="0" applyFont="1" applyFill="1" applyAlignment="1">
      <alignment horizontal="right" vertical="center" wrapText="1"/>
    </xf>
    <xf numFmtId="0" fontId="6" fillId="2" borderId="7" xfId="0" applyFont="1" applyFill="1" applyBorder="1" applyAlignment="1">
      <alignment horizontal="right" vertical="center" wrapText="1"/>
    </xf>
    <xf numFmtId="0" fontId="6" fillId="0" borderId="7" xfId="0" applyFont="1" applyBorder="1" applyAlignment="1">
      <alignment horizontal="right" vertical="center"/>
    </xf>
    <xf numFmtId="0" fontId="6" fillId="7" borderId="35" xfId="0" applyFont="1" applyFill="1" applyBorder="1" applyAlignment="1">
      <alignment horizontal="center" vertical="center"/>
    </xf>
    <xf numFmtId="0" fontId="6" fillId="7" borderId="36" xfId="0" applyFont="1" applyFill="1" applyBorder="1" applyAlignment="1">
      <alignment horizontal="center" vertical="center"/>
    </xf>
    <xf numFmtId="0" fontId="26" fillId="0" borderId="9" xfId="0" applyFont="1" applyBorder="1" applyAlignment="1">
      <alignment horizontal="center"/>
    </xf>
    <xf numFmtId="0" fontId="0" fillId="0" borderId="42" xfId="0" applyBorder="1" applyAlignment="1">
      <alignment horizontal="center"/>
    </xf>
    <xf numFmtId="0" fontId="0" fillId="0" borderId="42" xfId="0" applyBorder="1" applyAlignment="1">
      <alignment horizontal="center" wrapText="1"/>
    </xf>
    <xf numFmtId="165" fontId="0" fillId="8" borderId="25" xfId="9" applyNumberFormat="1" applyFont="1" applyFill="1" applyBorder="1" applyAlignment="1">
      <alignment horizontal="center"/>
    </xf>
    <xf numFmtId="165" fontId="0" fillId="8" borderId="35" xfId="9" applyNumberFormat="1" applyFont="1" applyFill="1" applyBorder="1" applyAlignment="1">
      <alignment horizontal="center"/>
    </xf>
    <xf numFmtId="165" fontId="0" fillId="8" borderId="36" xfId="9" applyNumberFormat="1" applyFont="1" applyFill="1" applyBorder="1" applyAlignment="1">
      <alignment horizontal="center"/>
    </xf>
    <xf numFmtId="0" fontId="24" fillId="0" borderId="9" xfId="0" applyFont="1" applyBorder="1" applyAlignment="1">
      <alignment horizontal="center"/>
    </xf>
    <xf numFmtId="0" fontId="33" fillId="2" borderId="0" xfId="0" applyFont="1" applyFill="1" applyBorder="1" applyAlignment="1">
      <alignment horizontal="center" vertical="center"/>
    </xf>
    <xf numFmtId="0" fontId="37" fillId="0" borderId="28" xfId="0" applyFont="1" applyBorder="1" applyAlignment="1">
      <alignment horizontal="left"/>
    </xf>
    <xf numFmtId="0" fontId="37" fillId="0" borderId="0" xfId="0" applyFont="1" applyBorder="1" applyAlignment="1">
      <alignment horizontal="left"/>
    </xf>
    <xf numFmtId="0" fontId="0" fillId="0" borderId="28" xfId="0" applyBorder="1" applyAlignment="1">
      <alignment horizontal="left" wrapText="1" shrinkToFit="1"/>
    </xf>
    <xf numFmtId="0" fontId="0" fillId="0" borderId="0" xfId="0" applyBorder="1" applyAlignment="1">
      <alignment horizontal="left" wrapText="1" shrinkToFit="1"/>
    </xf>
    <xf numFmtId="0" fontId="0" fillId="7" borderId="25" xfId="0" applyFill="1" applyBorder="1" applyAlignment="1">
      <alignment horizontal="center"/>
    </xf>
    <xf numFmtId="0" fontId="17" fillId="0" borderId="0" xfId="0" applyFont="1" applyBorder="1" applyAlignment="1">
      <alignment horizontal="center"/>
    </xf>
    <xf numFmtId="44" fontId="0" fillId="7" borderId="25" xfId="1" applyFont="1" applyFill="1" applyBorder="1" applyAlignment="1">
      <alignment horizontal="center"/>
    </xf>
    <xf numFmtId="0" fontId="37" fillId="0" borderId="28" xfId="0" applyFont="1" applyBorder="1" applyAlignment="1">
      <alignment horizontal="center"/>
    </xf>
    <xf numFmtId="0" fontId="37" fillId="0" borderId="0" xfId="0" applyFont="1" applyBorder="1" applyAlignment="1">
      <alignment horizontal="center"/>
    </xf>
    <xf numFmtId="0" fontId="17" fillId="0" borderId="7" xfId="0" applyFont="1" applyBorder="1" applyAlignment="1">
      <alignment horizontal="center"/>
    </xf>
    <xf numFmtId="0" fontId="46" fillId="13" borderId="48" xfId="0" applyFont="1" applyFill="1" applyBorder="1" applyAlignment="1">
      <alignment horizontal="left"/>
    </xf>
    <xf numFmtId="0" fontId="46" fillId="13" borderId="25" xfId="0" applyFont="1" applyFill="1" applyBorder="1" applyAlignment="1">
      <alignment horizontal="left"/>
    </xf>
    <xf numFmtId="0" fontId="46" fillId="13" borderId="47" xfId="0" applyFont="1" applyFill="1" applyBorder="1" applyAlignment="1">
      <alignment horizontal="left"/>
    </xf>
    <xf numFmtId="0" fontId="46" fillId="13" borderId="19" xfId="0" applyFont="1" applyFill="1" applyBorder="1" applyAlignment="1">
      <alignment horizontal="left"/>
    </xf>
    <xf numFmtId="0" fontId="46" fillId="13" borderId="50" xfId="0" applyFont="1" applyFill="1" applyBorder="1" applyAlignment="1">
      <alignment horizontal="left"/>
    </xf>
    <xf numFmtId="0" fontId="46" fillId="13" borderId="49" xfId="0" applyFont="1" applyFill="1" applyBorder="1" applyAlignment="1">
      <alignment horizontal="left"/>
    </xf>
    <xf numFmtId="0" fontId="46" fillId="13" borderId="46" xfId="0" applyFont="1" applyFill="1" applyBorder="1" applyAlignment="1">
      <alignment horizontal="left"/>
    </xf>
    <xf numFmtId="0" fontId="46" fillId="13" borderId="45" xfId="0" applyFont="1" applyFill="1" applyBorder="1" applyAlignment="1">
      <alignment horizontal="left"/>
    </xf>
    <xf numFmtId="0" fontId="46" fillId="13" borderId="44" xfId="0" applyFont="1" applyFill="1" applyBorder="1" applyAlignment="1">
      <alignment horizontal="left"/>
    </xf>
    <xf numFmtId="0" fontId="0" fillId="0" borderId="0" xfId="0" applyBorder="1" applyAlignment="1">
      <alignment horizontal="left"/>
    </xf>
    <xf numFmtId="0" fontId="47" fillId="0" borderId="0" xfId="0" applyFont="1" applyBorder="1" applyAlignment="1">
      <alignment horizontal="right"/>
    </xf>
    <xf numFmtId="0" fontId="17" fillId="0" borderId="28" xfId="0" applyFont="1" applyBorder="1" applyAlignment="1">
      <alignment horizontal="left"/>
    </xf>
    <xf numFmtId="0" fontId="17" fillId="0" borderId="0" xfId="0" applyFont="1" applyBorder="1" applyAlignment="1">
      <alignment horizontal="left"/>
    </xf>
    <xf numFmtId="0" fontId="17" fillId="0" borderId="0" xfId="0" applyFont="1" applyBorder="1" applyAlignment="1">
      <alignment horizontal="right"/>
    </xf>
    <xf numFmtId="0" fontId="0" fillId="0" borderId="35" xfId="0" applyBorder="1" applyAlignment="1">
      <alignment horizontal="center"/>
    </xf>
    <xf numFmtId="0" fontId="0" fillId="0" borderId="37" xfId="0" applyBorder="1" applyAlignment="1">
      <alignment horizontal="center"/>
    </xf>
    <xf numFmtId="0" fontId="0" fillId="0" borderId="36" xfId="0" applyBorder="1" applyAlignment="1">
      <alignment horizontal="center"/>
    </xf>
    <xf numFmtId="0" fontId="48" fillId="0" borderId="28" xfId="0" applyFont="1" applyBorder="1" applyAlignment="1">
      <alignment horizontal="left"/>
    </xf>
    <xf numFmtId="0" fontId="48" fillId="0" borderId="0" xfId="0" applyFont="1" applyBorder="1" applyAlignment="1">
      <alignment horizontal="left"/>
    </xf>
    <xf numFmtId="0" fontId="17" fillId="0" borderId="41" xfId="0" applyFont="1" applyBorder="1" applyAlignment="1">
      <alignment horizontal="right"/>
    </xf>
    <xf numFmtId="0" fontId="26" fillId="0" borderId="52" xfId="255" applyFont="1" applyBorder="1" applyAlignment="1">
      <alignment horizontal="center"/>
    </xf>
    <xf numFmtId="0" fontId="26" fillId="0" borderId="51" xfId="255" applyFont="1" applyBorder="1" applyAlignment="1">
      <alignment horizontal="center"/>
    </xf>
    <xf numFmtId="0" fontId="26" fillId="0" borderId="53" xfId="255" applyFont="1" applyBorder="1" applyAlignment="1">
      <alignment horizontal="center"/>
    </xf>
    <xf numFmtId="0" fontId="6" fillId="7" borderId="30" xfId="0" applyFont="1" applyFill="1" applyBorder="1" applyAlignment="1" applyProtection="1">
      <alignment horizontal="left" vertical="top" wrapText="1"/>
      <protection locked="0" hidden="1"/>
    </xf>
    <xf numFmtId="0" fontId="6" fillId="7" borderId="20" xfId="0" applyFont="1" applyFill="1" applyBorder="1" applyAlignment="1" applyProtection="1">
      <alignment horizontal="left" vertical="top" wrapText="1"/>
      <protection locked="0" hidden="1"/>
    </xf>
    <xf numFmtId="0" fontId="6" fillId="7" borderId="31" xfId="0" applyFont="1" applyFill="1" applyBorder="1" applyAlignment="1" applyProtection="1">
      <alignment horizontal="left" vertical="top" wrapText="1"/>
      <protection locked="0" hidden="1"/>
    </xf>
    <xf numFmtId="0" fontId="6" fillId="7" borderId="28" xfId="0" applyFont="1" applyFill="1" applyBorder="1" applyAlignment="1" applyProtection="1">
      <alignment horizontal="left" vertical="top" wrapText="1"/>
      <protection locked="0" hidden="1"/>
    </xf>
    <xf numFmtId="0" fontId="6" fillId="7" borderId="0" xfId="0" applyFont="1" applyFill="1" applyBorder="1" applyAlignment="1" applyProtection="1">
      <alignment horizontal="left" vertical="top" wrapText="1"/>
      <protection locked="0" hidden="1"/>
    </xf>
    <xf numFmtId="0" fontId="6" fillId="7" borderId="23" xfId="0" applyFont="1" applyFill="1" applyBorder="1" applyAlignment="1" applyProtection="1">
      <alignment horizontal="left" vertical="top" wrapText="1"/>
      <protection locked="0" hidden="1"/>
    </xf>
    <xf numFmtId="0" fontId="6" fillId="7" borderId="32" xfId="0" applyFont="1" applyFill="1" applyBorder="1" applyAlignment="1" applyProtection="1">
      <alignment horizontal="left" vertical="top" wrapText="1"/>
      <protection locked="0" hidden="1"/>
    </xf>
    <xf numFmtId="0" fontId="6" fillId="7" borderId="6" xfId="0" applyFont="1" applyFill="1" applyBorder="1" applyAlignment="1" applyProtection="1">
      <alignment horizontal="left" vertical="top" wrapText="1"/>
      <protection locked="0" hidden="1"/>
    </xf>
    <xf numFmtId="0" fontId="6" fillId="7" borderId="33" xfId="0" applyFont="1" applyFill="1" applyBorder="1" applyAlignment="1" applyProtection="1">
      <alignment horizontal="left" vertical="top" wrapText="1"/>
      <protection locked="0" hidden="1"/>
    </xf>
    <xf numFmtId="0" fontId="0" fillId="2" borderId="28" xfId="0" applyFill="1" applyBorder="1" applyAlignment="1">
      <alignment horizontal="left"/>
    </xf>
    <xf numFmtId="0" fontId="0" fillId="2" borderId="0" xfId="0" applyFill="1" applyBorder="1" applyAlignment="1">
      <alignment horizontal="left"/>
    </xf>
    <xf numFmtId="0" fontId="6" fillId="2" borderId="30" xfId="0" applyFont="1" applyFill="1" applyBorder="1" applyAlignment="1" applyProtection="1">
      <alignment horizontal="center" vertical="center" wrapText="1"/>
      <protection locked="0" hidden="1"/>
    </xf>
    <xf numFmtId="0" fontId="6" fillId="2" borderId="20" xfId="0" applyFont="1" applyFill="1" applyBorder="1" applyAlignment="1" applyProtection="1">
      <alignment horizontal="center" vertical="center" wrapText="1"/>
      <protection locked="0" hidden="1"/>
    </xf>
    <xf numFmtId="0" fontId="6" fillId="2" borderId="31" xfId="0" applyFont="1" applyFill="1" applyBorder="1" applyAlignment="1" applyProtection="1">
      <alignment horizontal="center" vertical="center" wrapText="1"/>
      <protection locked="0" hidden="1"/>
    </xf>
    <xf numFmtId="0" fontId="0" fillId="3" borderId="3" xfId="0" applyFill="1" applyBorder="1" applyAlignment="1">
      <alignment horizontal="center"/>
    </xf>
    <xf numFmtId="0" fontId="0" fillId="3" borderId="4" xfId="0" applyFill="1" applyBorder="1" applyAlignment="1">
      <alignment horizontal="center"/>
    </xf>
    <xf numFmtId="0" fontId="0" fillId="3" borderId="5" xfId="0" applyFill="1" applyBorder="1" applyAlignment="1">
      <alignment horizontal="center"/>
    </xf>
    <xf numFmtId="0" fontId="25" fillId="0" borderId="0" xfId="0" applyFont="1" applyAlignment="1">
      <alignment horizontal="center"/>
    </xf>
    <xf numFmtId="0" fontId="5" fillId="2" borderId="0" xfId="0" applyFont="1" applyFill="1" applyAlignment="1">
      <alignment horizontal="justify" vertical="center" wrapText="1"/>
    </xf>
    <xf numFmtId="0" fontId="1" fillId="2" borderId="6" xfId="0" applyFont="1" applyFill="1" applyBorder="1" applyAlignment="1">
      <alignment horizontal="center" vertical="top"/>
    </xf>
    <xf numFmtId="0" fontId="1" fillId="2" borderId="6" xfId="0" applyFont="1" applyFill="1" applyBorder="1" applyAlignment="1">
      <alignment horizontal="left" vertical="top"/>
    </xf>
    <xf numFmtId="0" fontId="2" fillId="2" borderId="0" xfId="0" applyFont="1" applyFill="1" applyAlignment="1">
      <alignment wrapText="1"/>
    </xf>
    <xf numFmtId="0" fontId="3" fillId="2" borderId="1"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2" borderId="9" xfId="0" applyFont="1" applyFill="1" applyBorder="1" applyAlignment="1">
      <alignment horizontal="center" vertical="center" wrapText="1"/>
    </xf>
    <xf numFmtId="0" fontId="3" fillId="2" borderId="0" xfId="0" applyFont="1" applyFill="1" applyAlignment="1">
      <alignment horizontal="left" vertical="center" wrapText="1"/>
    </xf>
    <xf numFmtId="0" fontId="3" fillId="2" borderId="0" xfId="0" applyFont="1" applyFill="1" applyAlignment="1">
      <alignment horizontal="left" vertical="center"/>
    </xf>
  </cellXfs>
  <cellStyles count="262">
    <cellStyle name="Bold" xfId="237" xr:uid="{00000000-0005-0000-0000-000018010000}"/>
    <cellStyle name="Column Head" xfId="238" xr:uid="{00000000-0005-0000-0000-000019010000}"/>
    <cellStyle name="Comma" xfId="9" builtinId="3"/>
    <cellStyle name="Comma (0)" xfId="240" xr:uid="{00000000-0005-0000-0000-00001B010000}"/>
    <cellStyle name="Comma (1)" xfId="241" xr:uid="{00000000-0005-0000-0000-00001C010000}"/>
    <cellStyle name="Comma (2)" xfId="242" xr:uid="{00000000-0005-0000-0000-00001D010000}"/>
    <cellStyle name="Comma 2" xfId="239" xr:uid="{00000000-0005-0000-0000-00001A010000}"/>
    <cellStyle name="Comma 3" xfId="252" xr:uid="{00000000-0005-0000-0000-00002A010000}"/>
    <cellStyle name="Comma 4" xfId="259" xr:uid="{BEF673CA-E4B6-4A19-8EB9-BF4EE2E7824A}"/>
    <cellStyle name="Currency" xfId="1" builtinId="4"/>
    <cellStyle name="Currency (0)" xfId="244" xr:uid="{00000000-0005-0000-0000-00001F010000}"/>
    <cellStyle name="Currency (1)" xfId="245" xr:uid="{00000000-0005-0000-0000-000020010000}"/>
    <cellStyle name="Currency (2)" xfId="246" xr:uid="{00000000-0005-0000-0000-000021010000}"/>
    <cellStyle name="Currency 2" xfId="6" xr:uid="{00000000-0005-0000-0000-000002000000}"/>
    <cellStyle name="Currency 3" xfId="243" xr:uid="{00000000-0005-0000-0000-00001E010000}"/>
    <cellStyle name="Currency 4" xfId="253" xr:uid="{00000000-0005-0000-0000-00002B010000}"/>
    <cellStyle name="Currency 5" xfId="256" xr:uid="{4E130715-78E9-4004-B257-D801BC0BD17A}"/>
    <cellStyle name="Currency 6" xfId="260" xr:uid="{A9157491-D271-41AA-95EA-189770AA6FF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Followed Hyperlink" xfId="29" builtinId="9" hidden="1"/>
    <cellStyle name="Followed Hyperlink" xfId="30" builtinId="9" hidden="1"/>
    <cellStyle name="Followed Hyperlink" xfId="31" builtinId="9" hidden="1"/>
    <cellStyle name="Followed Hyperlink" xfId="32" builtinId="9" hidden="1"/>
    <cellStyle name="Followed Hyperlink" xfId="33" builtinId="9" hidden="1"/>
    <cellStyle name="Followed Hyperlink" xfId="34" builtinId="9" hidden="1"/>
    <cellStyle name="Followed Hyperlink" xfId="35" builtinId="9" hidden="1"/>
    <cellStyle name="Followed Hyperlink" xfId="36" builtinId="9" hidden="1"/>
    <cellStyle name="Followed Hyperlink" xfId="37" builtinId="9" hidden="1"/>
    <cellStyle name="Followed Hyperlink" xfId="38" builtinId="9" hidden="1"/>
    <cellStyle name="Followed Hyperlink" xfId="39" builtinId="9" hidden="1"/>
    <cellStyle name="Followed Hyperlink" xfId="40" builtinId="9" hidden="1"/>
    <cellStyle name="Followed Hyperlink" xfId="41" builtinId="9" hidden="1"/>
    <cellStyle name="Followed Hyperlink" xfId="42" builtinId="9" hidden="1"/>
    <cellStyle name="Followed Hyperlink" xfId="43" builtinId="9" hidden="1"/>
    <cellStyle name="Followed Hyperlink" xfId="44" builtinId="9" hidden="1"/>
    <cellStyle name="Followed Hyperlink" xfId="45" builtinId="9" hidden="1"/>
    <cellStyle name="Followed Hyperlink" xfId="46" builtinId="9" hidden="1"/>
    <cellStyle name="Followed Hyperlink" xfId="47" builtinId="9" hidden="1"/>
    <cellStyle name="Followed Hyperlink" xfId="48" builtinId="9" hidden="1"/>
    <cellStyle name="Followed Hyperlink" xfId="49" builtinId="9" hidden="1"/>
    <cellStyle name="Followed Hyperlink" xfId="50" builtinId="9" hidden="1"/>
    <cellStyle name="Followed Hyperlink" xfId="51" builtinId="9" hidden="1"/>
    <cellStyle name="Followed Hyperlink" xfId="52" builtinId="9" hidden="1"/>
    <cellStyle name="Followed Hyperlink" xfId="53" builtinId="9" hidden="1"/>
    <cellStyle name="Followed Hyperlink" xfId="54" builtinId="9" hidden="1"/>
    <cellStyle name="Followed Hyperlink" xfId="55" builtinId="9" hidden="1"/>
    <cellStyle name="Followed Hyperlink" xfId="56" builtinId="9" hidden="1"/>
    <cellStyle name="Followed Hyperlink" xfId="57" builtinId="9" hidden="1"/>
    <cellStyle name="Followed Hyperlink" xfId="58" builtinId="9" hidden="1"/>
    <cellStyle name="Followed Hyperlink" xfId="59" builtinId="9" hidden="1"/>
    <cellStyle name="Followed Hyperlink" xfId="60" builtinId="9" hidden="1"/>
    <cellStyle name="Followed Hyperlink" xfId="61" builtinId="9" hidden="1"/>
    <cellStyle name="Followed Hyperlink" xfId="62" builtinId="9" hidden="1"/>
    <cellStyle name="Followed Hyperlink" xfId="63" builtinId="9" hidden="1"/>
    <cellStyle name="Followed Hyperlink" xfId="64" builtinId="9" hidden="1"/>
    <cellStyle name="Followed Hyperlink" xfId="65" builtinId="9" hidden="1"/>
    <cellStyle name="Followed Hyperlink" xfId="66" builtinId="9" hidden="1"/>
    <cellStyle name="Followed Hyperlink" xfId="67" builtinId="9" hidden="1"/>
    <cellStyle name="Followed Hyperlink" xfId="68" builtinId="9" hidden="1"/>
    <cellStyle name="Followed Hyperlink" xfId="69" builtinId="9" hidden="1"/>
    <cellStyle name="Followed Hyperlink" xfId="70" builtinId="9" hidden="1"/>
    <cellStyle name="Followed Hyperlink" xfId="71" builtinId="9" hidden="1"/>
    <cellStyle name="Followed Hyperlink" xfId="72" builtinId="9" hidden="1"/>
    <cellStyle name="Followed Hyperlink" xfId="73" builtinId="9" hidden="1"/>
    <cellStyle name="Followed Hyperlink" xfId="74" builtinId="9" hidden="1"/>
    <cellStyle name="Followed Hyperlink" xfId="75" builtinId="9" hidden="1"/>
    <cellStyle name="Followed Hyperlink" xfId="76" builtinId="9" hidden="1"/>
    <cellStyle name="Followed Hyperlink" xfId="77" builtinId="9" hidden="1"/>
    <cellStyle name="Followed Hyperlink" xfId="78" builtinId="9" hidden="1"/>
    <cellStyle name="Followed Hyperlink" xfId="79" builtinId="9" hidden="1"/>
    <cellStyle name="Followed Hyperlink" xfId="80" builtinId="9" hidden="1"/>
    <cellStyle name="Followed Hyperlink" xfId="81" builtinId="9" hidden="1"/>
    <cellStyle name="Followed Hyperlink" xfId="82" builtinId="9" hidden="1"/>
    <cellStyle name="Followed Hyperlink" xfId="83" builtinId="9" hidden="1"/>
    <cellStyle name="Followed Hyperlink" xfId="84" builtinId="9" hidden="1"/>
    <cellStyle name="Followed Hyperlink" xfId="85" builtinId="9" hidden="1"/>
    <cellStyle name="Followed Hyperlink" xfId="86" builtinId="9" hidden="1"/>
    <cellStyle name="Followed Hyperlink" xfId="87" builtinId="9" hidden="1"/>
    <cellStyle name="Followed Hyperlink" xfId="88" builtinId="9" hidden="1"/>
    <cellStyle name="Followed Hyperlink" xfId="89" builtinId="9" hidden="1"/>
    <cellStyle name="Followed Hyperlink" xfId="90" builtinId="9" hidden="1"/>
    <cellStyle name="Followed Hyperlink" xfId="91" builtinId="9" hidden="1"/>
    <cellStyle name="Followed Hyperlink" xfId="92" builtinId="9" hidden="1"/>
    <cellStyle name="Followed Hyperlink" xfId="93" builtinId="9" hidden="1"/>
    <cellStyle name="Followed Hyperlink" xfId="94" builtinId="9" hidden="1"/>
    <cellStyle name="Followed Hyperlink" xfId="95" builtinId="9" hidden="1"/>
    <cellStyle name="Followed Hyperlink" xfId="96" builtinId="9" hidden="1"/>
    <cellStyle name="Followed Hyperlink" xfId="97" builtinId="9" hidden="1"/>
    <cellStyle name="Followed Hyperlink" xfId="98" builtinId="9" hidden="1"/>
    <cellStyle name="Followed Hyperlink" xfId="99" builtinId="9" hidden="1"/>
    <cellStyle name="Followed Hyperlink" xfId="100" builtinId="9" hidden="1"/>
    <cellStyle name="Followed Hyperlink" xfId="101" builtinId="9" hidden="1"/>
    <cellStyle name="Followed Hyperlink" xfId="102" builtinId="9" hidden="1"/>
    <cellStyle name="Followed Hyperlink" xfId="103" builtinId="9" hidden="1"/>
    <cellStyle name="Followed Hyperlink" xfId="104" builtinId="9" hidden="1"/>
    <cellStyle name="Followed Hyperlink" xfId="105" builtinId="9" hidden="1"/>
    <cellStyle name="Followed Hyperlink" xfId="106" builtinId="9" hidden="1"/>
    <cellStyle name="Followed Hyperlink" xfId="107" builtinId="9" hidden="1"/>
    <cellStyle name="Followed Hyperlink" xfId="108" builtinId="9" hidden="1"/>
    <cellStyle name="Followed Hyperlink" xfId="109" builtinId="9" hidden="1"/>
    <cellStyle name="Followed Hyperlink" xfId="110" builtinId="9" hidden="1"/>
    <cellStyle name="Followed Hyperlink" xfId="111" builtinId="9" hidden="1"/>
    <cellStyle name="Followed Hyperlink" xfId="112" builtinId="9" hidden="1"/>
    <cellStyle name="Followed Hyperlink" xfId="113" builtinId="9" hidden="1"/>
    <cellStyle name="Followed Hyperlink" xfId="114" builtinId="9" hidden="1"/>
    <cellStyle name="Followed Hyperlink" xfId="115" builtinId="9" hidden="1"/>
    <cellStyle name="Followed Hyperlink" xfId="116" builtinId="9" hidden="1"/>
    <cellStyle name="Followed Hyperlink" xfId="117" builtinId="9" hidden="1"/>
    <cellStyle name="Followed Hyperlink" xfId="118" builtinId="9" hidden="1"/>
    <cellStyle name="Followed Hyperlink" xfId="119" builtinId="9" hidden="1"/>
    <cellStyle name="Followed Hyperlink" xfId="120" builtinId="9" hidden="1"/>
    <cellStyle name="Followed Hyperlink" xfId="121" builtinId="9" hidden="1"/>
    <cellStyle name="Followed Hyperlink" xfId="122" builtinId="9" hidden="1"/>
    <cellStyle name="Followed Hyperlink" xfId="123" builtinId="9" hidden="1"/>
    <cellStyle name="Followed Hyperlink" xfId="124" builtinId="9" hidden="1"/>
    <cellStyle name="Followed Hyperlink" xfId="125" builtinId="9" hidden="1"/>
    <cellStyle name="Followed Hyperlink" xfId="126" builtinId="9" hidden="1"/>
    <cellStyle name="Followed Hyperlink" xfId="127" builtinId="9" hidden="1"/>
    <cellStyle name="Followed Hyperlink" xfId="128" builtinId="9" hidden="1"/>
    <cellStyle name="Followed Hyperlink" xfId="129" builtinId="9" hidden="1"/>
    <cellStyle name="Followed Hyperlink" xfId="130" builtinId="9" hidden="1"/>
    <cellStyle name="Followed Hyperlink" xfId="131" builtinId="9" hidden="1"/>
    <cellStyle name="Followed Hyperlink" xfId="132" builtinId="9" hidden="1"/>
    <cellStyle name="Followed Hyperlink" xfId="133" builtinId="9" hidden="1"/>
    <cellStyle name="Followed Hyperlink" xfId="134" builtinId="9" hidden="1"/>
    <cellStyle name="Followed Hyperlink" xfId="135" builtinId="9" hidden="1"/>
    <cellStyle name="Followed Hyperlink" xfId="136" builtinId="9" hidden="1"/>
    <cellStyle name="Followed Hyperlink" xfId="137" builtinId="9" hidden="1"/>
    <cellStyle name="Followed Hyperlink" xfId="138" builtinId="9" hidden="1"/>
    <cellStyle name="Followed Hyperlink" xfId="139" builtinId="9" hidden="1"/>
    <cellStyle name="Followed Hyperlink" xfId="140" builtinId="9" hidden="1"/>
    <cellStyle name="Followed Hyperlink" xfId="141" builtinId="9" hidden="1"/>
    <cellStyle name="Followed Hyperlink" xfId="142" builtinId="9" hidden="1"/>
    <cellStyle name="Followed Hyperlink" xfId="143" builtinId="9" hidden="1"/>
    <cellStyle name="Followed Hyperlink" xfId="144" builtinId="9" hidden="1"/>
    <cellStyle name="Followed Hyperlink" xfId="145" builtinId="9" hidden="1"/>
    <cellStyle name="Followed Hyperlink" xfId="146" builtinId="9" hidden="1"/>
    <cellStyle name="Followed Hyperlink" xfId="147" builtinId="9" hidden="1"/>
    <cellStyle name="Followed Hyperlink" xfId="148" builtinId="9" hidden="1"/>
    <cellStyle name="Followed Hyperlink" xfId="149" builtinId="9" hidden="1"/>
    <cellStyle name="Followed Hyperlink" xfId="150" builtinId="9" hidden="1"/>
    <cellStyle name="Followed Hyperlink" xfId="151" builtinId="9" hidden="1"/>
    <cellStyle name="Followed Hyperlink" xfId="152" builtinId="9" hidden="1"/>
    <cellStyle name="Followed Hyperlink" xfId="153" builtinId="9" hidden="1"/>
    <cellStyle name="Followed Hyperlink" xfId="154" builtinId="9" hidden="1"/>
    <cellStyle name="Followed Hyperlink" xfId="155" builtinId="9" hidden="1"/>
    <cellStyle name="Followed Hyperlink" xfId="156" builtinId="9" hidden="1"/>
    <cellStyle name="Followed Hyperlink" xfId="157" builtinId="9" hidden="1"/>
    <cellStyle name="Followed Hyperlink" xfId="158" builtinId="9" hidden="1"/>
    <cellStyle name="Followed Hyperlink" xfId="159" builtinId="9" hidden="1"/>
    <cellStyle name="Followed Hyperlink" xfId="160" builtinId="9" hidden="1"/>
    <cellStyle name="Followed Hyperlink" xfId="161" builtinId="9" hidden="1"/>
    <cellStyle name="Followed Hyperlink" xfId="162" builtinId="9" hidden="1"/>
    <cellStyle name="Followed Hyperlink" xfId="163" builtinId="9" hidden="1"/>
    <cellStyle name="Followed Hyperlink" xfId="164" builtinId="9" hidden="1"/>
    <cellStyle name="Followed Hyperlink" xfId="165" builtinId="9" hidden="1"/>
    <cellStyle name="Followed Hyperlink" xfId="166" builtinId="9" hidden="1"/>
    <cellStyle name="Followed Hyperlink" xfId="167" builtinId="9" hidden="1"/>
    <cellStyle name="Followed Hyperlink" xfId="168" builtinId="9" hidden="1"/>
    <cellStyle name="Followed Hyperlink" xfId="169" builtinId="9" hidden="1"/>
    <cellStyle name="Followed Hyperlink" xfId="170" builtinId="9" hidden="1"/>
    <cellStyle name="Followed Hyperlink" xfId="171" builtinId="9" hidden="1"/>
    <cellStyle name="Followed Hyperlink" xfId="172" builtinId="9" hidden="1"/>
    <cellStyle name="Followed Hyperlink" xfId="173" builtinId="9" hidden="1"/>
    <cellStyle name="Followed Hyperlink" xfId="174" builtinId="9" hidden="1"/>
    <cellStyle name="Followed Hyperlink" xfId="175" builtinId="9" hidden="1"/>
    <cellStyle name="Followed Hyperlink" xfId="176" builtinId="9" hidden="1"/>
    <cellStyle name="Followed Hyperlink" xfId="177" builtinId="9" hidden="1"/>
    <cellStyle name="Followed Hyperlink" xfId="178" builtinId="9" hidden="1"/>
    <cellStyle name="Followed Hyperlink" xfId="179" builtinId="9" hidden="1"/>
    <cellStyle name="Followed Hyperlink" xfId="180" builtinId="9" hidden="1"/>
    <cellStyle name="Followed Hyperlink" xfId="181" builtinId="9" hidden="1"/>
    <cellStyle name="Followed Hyperlink" xfId="182" builtinId="9" hidden="1"/>
    <cellStyle name="Followed Hyperlink" xfId="183" builtinId="9" hidden="1"/>
    <cellStyle name="Followed Hyperlink" xfId="184" builtinId="9" hidden="1"/>
    <cellStyle name="Followed Hyperlink" xfId="185" builtinId="9" hidden="1"/>
    <cellStyle name="Followed Hyperlink" xfId="186" builtinId="9" hidden="1"/>
    <cellStyle name="Followed Hyperlink" xfId="187" builtinId="9" hidden="1"/>
    <cellStyle name="Followed Hyperlink" xfId="188" builtinId="9" hidden="1"/>
    <cellStyle name="Followed Hyperlink" xfId="189" builtinId="9" hidden="1"/>
    <cellStyle name="Followed Hyperlink" xfId="190" builtinId="9" hidden="1"/>
    <cellStyle name="Followed Hyperlink" xfId="191" builtinId="9" hidden="1"/>
    <cellStyle name="Followed Hyperlink" xfId="192" builtinId="9" hidden="1"/>
    <cellStyle name="Followed Hyperlink" xfId="193" builtinId="9" hidden="1"/>
    <cellStyle name="Followed Hyperlink" xfId="194" builtinId="9" hidden="1"/>
    <cellStyle name="Followed Hyperlink" xfId="195" builtinId="9" hidden="1"/>
    <cellStyle name="Followed Hyperlink" xfId="196" builtinId="9" hidden="1"/>
    <cellStyle name="Followed Hyperlink" xfId="197" builtinId="9" hidden="1"/>
    <cellStyle name="Followed Hyperlink" xfId="198" builtinId="9" hidden="1"/>
    <cellStyle name="Followed Hyperlink" xfId="199" builtinId="9" hidden="1"/>
    <cellStyle name="Followed Hyperlink" xfId="200" builtinId="9" hidden="1"/>
    <cellStyle name="Followed Hyperlink" xfId="201" builtinId="9" hidden="1"/>
    <cellStyle name="Followed Hyperlink" xfId="202" builtinId="9" hidden="1"/>
    <cellStyle name="Followed Hyperlink" xfId="203" builtinId="9" hidden="1"/>
    <cellStyle name="Followed Hyperlink" xfId="204" builtinId="9" hidden="1"/>
    <cellStyle name="Followed Hyperlink" xfId="205" builtinId="9" hidden="1"/>
    <cellStyle name="Followed Hyperlink" xfId="206" builtinId="9" hidden="1"/>
    <cellStyle name="Followed Hyperlink" xfId="207" builtinId="9" hidden="1"/>
    <cellStyle name="Followed Hyperlink" xfId="208" builtinId="9" hidden="1"/>
    <cellStyle name="Followed Hyperlink" xfId="209" builtinId="9" hidden="1"/>
    <cellStyle name="Followed Hyperlink" xfId="210" builtinId="9" hidden="1"/>
    <cellStyle name="Followed Hyperlink" xfId="211" builtinId="9" hidden="1"/>
    <cellStyle name="Followed Hyperlink" xfId="212" builtinId="9" hidden="1"/>
    <cellStyle name="Followed Hyperlink" xfId="213" builtinId="9" hidden="1"/>
    <cellStyle name="Followed Hyperlink" xfId="214" builtinId="9" hidden="1"/>
    <cellStyle name="Followed Hyperlink" xfId="215" builtinId="9" hidden="1"/>
    <cellStyle name="Followed Hyperlink" xfId="216" builtinId="9" hidden="1"/>
    <cellStyle name="Followed Hyperlink" xfId="217" builtinId="9" hidden="1"/>
    <cellStyle name="Followed Hyperlink" xfId="218" builtinId="9" hidden="1"/>
    <cellStyle name="Followed Hyperlink" xfId="219" builtinId="9" hidden="1"/>
    <cellStyle name="Followed Hyperlink" xfId="220" builtinId="9" hidden="1"/>
    <cellStyle name="Followed Hyperlink" xfId="221" builtinId="9" hidden="1"/>
    <cellStyle name="Followed Hyperlink" xfId="222" builtinId="9" hidden="1"/>
    <cellStyle name="Followed Hyperlink" xfId="223" builtinId="9" hidden="1"/>
    <cellStyle name="Followed Hyperlink" xfId="224" builtinId="9" hidden="1"/>
    <cellStyle name="Followed Hyperlink" xfId="225" builtinId="9" hidden="1"/>
    <cellStyle name="Followed Hyperlink" xfId="226" builtinId="9" hidden="1"/>
    <cellStyle name="Followed Hyperlink" xfId="227" builtinId="9" hidden="1"/>
    <cellStyle name="Followed Hyperlink" xfId="228" builtinId="9" hidden="1"/>
    <cellStyle name="Followed Hyperlink" xfId="229" builtinId="9" hidden="1"/>
    <cellStyle name="Followed Hyperlink" xfId="230" builtinId="9" hidden="1"/>
    <cellStyle name="Followed Hyperlink" xfId="231" builtinId="9" hidden="1"/>
    <cellStyle name="Followed Hyperlink" xfId="232" builtinId="9" hidden="1"/>
    <cellStyle name="Followed Hyperlink" xfId="233" builtinId="9" hidden="1"/>
    <cellStyle name="Followed Hyperlink" xfId="234" builtinId="9" hidden="1"/>
    <cellStyle name="Hyperlink" xfId="4" builtinId="8"/>
    <cellStyle name="Normal" xfId="0" builtinId="0"/>
    <cellStyle name="Normal 11" xfId="255" xr:uid="{254F18E3-2217-40C1-B695-E51C31C5A58B}"/>
    <cellStyle name="Normal 2" xfId="3" xr:uid="{00000000-0005-0000-0000-0000E6000000}"/>
    <cellStyle name="Normal 3" xfId="7" xr:uid="{00000000-0005-0000-0000-0000E7000000}"/>
    <cellStyle name="Normal 4" xfId="235" xr:uid="{00000000-0005-0000-0000-0000E8000000}"/>
    <cellStyle name="Normal 5" xfId="236" xr:uid="{00000000-0005-0000-0000-000022010000}"/>
    <cellStyle name="Normal 6" xfId="257" xr:uid="{0E023779-9A71-498D-8BE4-A90A61F741B3}"/>
    <cellStyle name="Normal 7" xfId="258" xr:uid="{C5F30013-823E-4396-870D-519D1D8502D3}"/>
    <cellStyle name="Number (0)" xfId="247" xr:uid="{00000000-0005-0000-0000-000025010000}"/>
    <cellStyle name="Percent" xfId="2" builtinId="5"/>
    <cellStyle name="Percent (0)" xfId="249" xr:uid="{00000000-0005-0000-0000-000027010000}"/>
    <cellStyle name="Percent (1)" xfId="250" xr:uid="{00000000-0005-0000-0000-000028010000}"/>
    <cellStyle name="Percent (2)" xfId="251" xr:uid="{00000000-0005-0000-0000-000029010000}"/>
    <cellStyle name="Percent 2" xfId="8" xr:uid="{00000000-0005-0000-0000-0000EA000000}"/>
    <cellStyle name="Percent 3" xfId="5" xr:uid="{00000000-0005-0000-0000-0000EB000000}"/>
    <cellStyle name="Percent 4" xfId="248" xr:uid="{00000000-0005-0000-0000-000026010000}"/>
    <cellStyle name="Percent 5" xfId="254" xr:uid="{00000000-0005-0000-0000-00002C010000}"/>
    <cellStyle name="Percent 6" xfId="261" xr:uid="{E8AA8054-798D-4EF2-BB1A-BD05B5A1A4A5}"/>
  </cellStyles>
  <dxfs count="1">
    <dxf>
      <font>
        <color theme="0"/>
      </font>
      <fill>
        <patternFill>
          <bgColor theme="0"/>
        </patternFill>
      </fill>
    </dxf>
  </dxfs>
  <tableStyles count="0" defaultTableStyle="TableStyleMedium9" defaultPivotStyle="PivotStyleLight16"/>
  <colors>
    <mruColors>
      <color rgb="FFE97185"/>
      <color rgb="FF9BC5A8"/>
      <color rgb="FF44A8C0"/>
      <color rgb="FF86D8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4.xml"/><Relationship Id="rId26" Type="http://schemas.openxmlformats.org/officeDocument/2006/relationships/externalLink" Target="externalLinks/externalLink12.xml"/><Relationship Id="rId39"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externalLink" Target="externalLinks/externalLink7.xml"/><Relationship Id="rId34" Type="http://schemas.openxmlformats.org/officeDocument/2006/relationships/externalLink" Target="externalLinks/externalLink20.xml"/><Relationship Id="rId42"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3.xml"/><Relationship Id="rId25" Type="http://schemas.openxmlformats.org/officeDocument/2006/relationships/externalLink" Target="externalLinks/externalLink11.xml"/><Relationship Id="rId33" Type="http://schemas.openxmlformats.org/officeDocument/2006/relationships/externalLink" Target="externalLinks/externalLink19.xml"/><Relationship Id="rId38" Type="http://schemas.openxmlformats.org/officeDocument/2006/relationships/externalLink" Target="externalLinks/externalLink24.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externalLink" Target="externalLinks/externalLink6.xml"/><Relationship Id="rId29" Type="http://schemas.openxmlformats.org/officeDocument/2006/relationships/externalLink" Target="externalLinks/externalLink15.xml"/><Relationship Id="rId41"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0.xml"/><Relationship Id="rId32" Type="http://schemas.openxmlformats.org/officeDocument/2006/relationships/externalLink" Target="externalLinks/externalLink18.xml"/><Relationship Id="rId37" Type="http://schemas.openxmlformats.org/officeDocument/2006/relationships/externalLink" Target="externalLinks/externalLink23.xml"/><Relationship Id="rId40"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externalLink" Target="externalLinks/externalLink9.xml"/><Relationship Id="rId28" Type="http://schemas.openxmlformats.org/officeDocument/2006/relationships/externalLink" Target="externalLinks/externalLink14.xml"/><Relationship Id="rId36" Type="http://schemas.openxmlformats.org/officeDocument/2006/relationships/externalLink" Target="externalLinks/externalLink22.xml"/><Relationship Id="rId10" Type="http://schemas.openxmlformats.org/officeDocument/2006/relationships/worksheet" Target="worksheets/sheet10.xml"/><Relationship Id="rId19" Type="http://schemas.openxmlformats.org/officeDocument/2006/relationships/externalLink" Target="externalLinks/externalLink5.xml"/><Relationship Id="rId31" Type="http://schemas.openxmlformats.org/officeDocument/2006/relationships/externalLink" Target="externalLinks/externalLink17.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8.xml"/><Relationship Id="rId27" Type="http://schemas.openxmlformats.org/officeDocument/2006/relationships/externalLink" Target="externalLinks/externalLink13.xml"/><Relationship Id="rId30" Type="http://schemas.openxmlformats.org/officeDocument/2006/relationships/externalLink" Target="externalLinks/externalLink16.xml"/><Relationship Id="rId35" Type="http://schemas.openxmlformats.org/officeDocument/2006/relationships/externalLink" Target="externalLinks/externalLink2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590550</xdr:colOff>
      <xdr:row>0</xdr:row>
      <xdr:rowOff>152400</xdr:rowOff>
    </xdr:from>
    <xdr:to>
      <xdr:col>7</xdr:col>
      <xdr:colOff>561975</xdr:colOff>
      <xdr:row>0</xdr:row>
      <xdr:rowOff>1067735</xdr:rowOff>
    </xdr:to>
    <xdr:pic>
      <xdr:nvPicPr>
        <xdr:cNvPr id="2" name="Picture 1" descr="iAtlanta-logo-horiz-RGB">
          <a:extLst>
            <a:ext uri="{FF2B5EF4-FFF2-40B4-BE49-F238E27FC236}">
              <a16:creationId xmlns:a16="http://schemas.microsoft.com/office/drawing/2014/main" id="{0A281B6B-89BD-49BB-AE79-A7082F77841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0150" y="152400"/>
          <a:ext cx="3648075" cy="91533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0</xdr:colOff>
      <xdr:row>0</xdr:row>
      <xdr:rowOff>1</xdr:rowOff>
    </xdr:from>
    <xdr:to>
      <xdr:col>5</xdr:col>
      <xdr:colOff>441325</xdr:colOff>
      <xdr:row>2</xdr:row>
      <xdr:rowOff>215901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317500" y="1"/>
          <a:ext cx="3644900" cy="6985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775335</xdr:colOff>
      <xdr:row>2</xdr:row>
      <xdr:rowOff>212403</xdr:rowOff>
    </xdr:to>
    <xdr:pic>
      <xdr:nvPicPr>
        <xdr:cNvPr id="4" name="Picture 3">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1"/>
        <a:stretch>
          <a:fillRect/>
        </a:stretch>
      </xdr:blipFill>
      <xdr:spPr>
        <a:xfrm>
          <a:off x="190500" y="0"/>
          <a:ext cx="3644900" cy="695003"/>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4</xdr:col>
      <xdr:colOff>419100</xdr:colOff>
      <xdr:row>2</xdr:row>
      <xdr:rowOff>228600</xdr:rowOff>
    </xdr:to>
    <xdr:pic>
      <xdr:nvPicPr>
        <xdr:cNvPr id="5" name="Picture 4">
          <a:extLst>
            <a:ext uri="{FF2B5EF4-FFF2-40B4-BE49-F238E27FC236}">
              <a16:creationId xmlns:a16="http://schemas.microsoft.com/office/drawing/2014/main" id="{00000000-0008-0000-0600-000005000000}"/>
            </a:ext>
          </a:extLst>
        </xdr:cNvPr>
        <xdr:cNvPicPr>
          <a:picLocks noChangeAspect="1"/>
        </xdr:cNvPicPr>
      </xdr:nvPicPr>
      <xdr:blipFill>
        <a:blip xmlns:r="http://schemas.openxmlformats.org/officeDocument/2006/relationships" r:embed="rId1"/>
        <a:stretch>
          <a:fillRect/>
        </a:stretch>
      </xdr:blipFill>
      <xdr:spPr>
        <a:xfrm>
          <a:off x="190500" y="0"/>
          <a:ext cx="3644900" cy="7112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2</xdr:col>
      <xdr:colOff>414655</xdr:colOff>
      <xdr:row>2</xdr:row>
      <xdr:rowOff>225738</xdr:rowOff>
    </xdr:to>
    <xdr:pic>
      <xdr:nvPicPr>
        <xdr:cNvPr id="6" name="Picture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1"/>
        <a:stretch>
          <a:fillRect/>
        </a:stretch>
      </xdr:blipFill>
      <xdr:spPr>
        <a:xfrm>
          <a:off x="190499" y="0"/>
          <a:ext cx="3657601" cy="708338"/>
        </a:xfrm>
        <a:prstGeom prst="rect">
          <a:avLst/>
        </a:prstGeom>
      </xdr:spPr>
    </xdr:pic>
    <xdr:clientData/>
  </xdr:twoCellAnchor>
  <xdr:twoCellAnchor>
    <xdr:from>
      <xdr:col>3</xdr:col>
      <xdr:colOff>115957</xdr:colOff>
      <xdr:row>34</xdr:row>
      <xdr:rowOff>49697</xdr:rowOff>
    </xdr:from>
    <xdr:to>
      <xdr:col>3</xdr:col>
      <xdr:colOff>455544</xdr:colOff>
      <xdr:row>35</xdr:row>
      <xdr:rowOff>298174</xdr:rowOff>
    </xdr:to>
    <xdr:sp macro="" textlink="">
      <xdr:nvSpPr>
        <xdr:cNvPr id="7" name="Right Brace 6">
          <a:extLst>
            <a:ext uri="{FF2B5EF4-FFF2-40B4-BE49-F238E27FC236}">
              <a16:creationId xmlns:a16="http://schemas.microsoft.com/office/drawing/2014/main" id="{1D2441AE-38E1-4B9D-BEA4-9E0D3C59002D}"/>
            </a:ext>
          </a:extLst>
        </xdr:cNvPr>
        <xdr:cNvSpPr/>
      </xdr:nvSpPr>
      <xdr:spPr>
        <a:xfrm>
          <a:off x="3716407" y="14403872"/>
          <a:ext cx="339587" cy="553277"/>
        </a:xfrm>
        <a:prstGeom prst="rightBrace">
          <a:avLst/>
        </a:prstGeom>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lang="en-US" sz="1100"/>
        </a:p>
      </xdr:txBody>
    </xdr:sp>
    <xdr:clientData/>
  </xdr:twoCellAnchor>
  <xdr:oneCellAnchor>
    <xdr:from>
      <xdr:col>3</xdr:col>
      <xdr:colOff>414130</xdr:colOff>
      <xdr:row>34</xdr:row>
      <xdr:rowOff>207065</xdr:rowOff>
    </xdr:from>
    <xdr:ext cx="1059585" cy="204095"/>
    <xdr:sp macro="" textlink="">
      <xdr:nvSpPr>
        <xdr:cNvPr id="8" name="TextBox 7">
          <a:extLst>
            <a:ext uri="{FF2B5EF4-FFF2-40B4-BE49-F238E27FC236}">
              <a16:creationId xmlns:a16="http://schemas.microsoft.com/office/drawing/2014/main" id="{E83F449D-AF33-4C1B-B671-E7FDC68F4B30}"/>
            </a:ext>
          </a:extLst>
        </xdr:cNvPr>
        <xdr:cNvSpPr txBox="1"/>
      </xdr:nvSpPr>
      <xdr:spPr>
        <a:xfrm>
          <a:off x="4014580" y="14561240"/>
          <a:ext cx="1059585" cy="20409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US" sz="800" i="1">
              <a:latin typeface="Tw Cen MT" pitchFamily="34" charset="0"/>
            </a:rPr>
            <a:t>Must</a:t>
          </a:r>
          <a:r>
            <a:rPr lang="en-US" sz="800" i="1" baseline="0">
              <a:latin typeface="Tw Cen MT" pitchFamily="34" charset="0"/>
            </a:rPr>
            <a:t> be used together</a:t>
          </a:r>
          <a:endParaRPr lang="en-US" sz="800" i="1">
            <a:latin typeface="Tw Cen MT" pitchFamily="34" charset="0"/>
          </a:endParaRPr>
        </a:p>
      </xdr:txBody>
    </xdr:sp>
    <xdr:clientData/>
  </xdr:oneCellAnchor>
</xdr:wsDr>
</file>

<file path=xl/drawings/drawing6.xml><?xml version="1.0" encoding="utf-8"?>
<xdr:wsDr xmlns:xdr="http://schemas.openxmlformats.org/drawingml/2006/spreadsheetDrawing" xmlns:a="http://schemas.openxmlformats.org/drawingml/2006/main">
  <xdr:oneCellAnchor>
    <xdr:from>
      <xdr:col>0</xdr:col>
      <xdr:colOff>190499</xdr:colOff>
      <xdr:row>0</xdr:row>
      <xdr:rowOff>0</xdr:rowOff>
    </xdr:from>
    <xdr:ext cx="3782061" cy="802640"/>
    <xdr:pic>
      <xdr:nvPicPr>
        <xdr:cNvPr id="2" name="Picture 1">
          <a:extLst>
            <a:ext uri="{FF2B5EF4-FFF2-40B4-BE49-F238E27FC236}">
              <a16:creationId xmlns:a16="http://schemas.microsoft.com/office/drawing/2014/main" id="{8108583F-8FC5-4971-A1BE-7FADD92D1A28}"/>
            </a:ext>
          </a:extLst>
        </xdr:cNvPr>
        <xdr:cNvPicPr>
          <a:picLocks noChangeAspect="1"/>
        </xdr:cNvPicPr>
      </xdr:nvPicPr>
      <xdr:blipFill>
        <a:blip xmlns:r="http://schemas.openxmlformats.org/officeDocument/2006/relationships" r:embed="rId1"/>
        <a:stretch>
          <a:fillRect/>
        </a:stretch>
      </xdr:blipFill>
      <xdr:spPr>
        <a:xfrm>
          <a:off x="190499" y="0"/>
          <a:ext cx="3782061" cy="802640"/>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editAs="oneCell">
    <xdr:from>
      <xdr:col>0</xdr:col>
      <xdr:colOff>190499</xdr:colOff>
      <xdr:row>0</xdr:row>
      <xdr:rowOff>0</xdr:rowOff>
    </xdr:from>
    <xdr:to>
      <xdr:col>3</xdr:col>
      <xdr:colOff>377825</xdr:colOff>
      <xdr:row>2</xdr:row>
      <xdr:rowOff>225425</xdr:rowOff>
    </xdr:to>
    <xdr:pic>
      <xdr:nvPicPr>
        <xdr:cNvPr id="2" name="Picture 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190499" y="0"/>
          <a:ext cx="3644901" cy="6985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142874</xdr:colOff>
      <xdr:row>0</xdr:row>
      <xdr:rowOff>0</xdr:rowOff>
    </xdr:from>
    <xdr:to>
      <xdr:col>4</xdr:col>
      <xdr:colOff>571500</xdr:colOff>
      <xdr:row>2</xdr:row>
      <xdr:rowOff>339354</xdr:rowOff>
    </xdr:to>
    <xdr:pic>
      <xdr:nvPicPr>
        <xdr:cNvPr id="2" name="Picture 1">
          <a:extLst>
            <a:ext uri="{FF2B5EF4-FFF2-40B4-BE49-F238E27FC236}">
              <a16:creationId xmlns:a16="http://schemas.microsoft.com/office/drawing/2014/main" id="{28EEF471-C368-456D-AD8E-F01315B3B636}"/>
            </a:ext>
          </a:extLst>
        </xdr:cNvPr>
        <xdr:cNvPicPr>
          <a:picLocks noChangeAspect="1"/>
        </xdr:cNvPicPr>
      </xdr:nvPicPr>
      <xdr:blipFill>
        <a:blip xmlns:r="http://schemas.openxmlformats.org/officeDocument/2006/relationships" r:embed="rId1"/>
        <a:stretch>
          <a:fillRect/>
        </a:stretch>
      </xdr:blipFill>
      <xdr:spPr>
        <a:xfrm>
          <a:off x="142874" y="0"/>
          <a:ext cx="2819401" cy="83465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161924</xdr:colOff>
      <xdr:row>0</xdr:row>
      <xdr:rowOff>38100</xdr:rowOff>
    </xdr:from>
    <xdr:to>
      <xdr:col>2</xdr:col>
      <xdr:colOff>571500</xdr:colOff>
      <xdr:row>2</xdr:row>
      <xdr:rowOff>331114</xdr:rowOff>
    </xdr:to>
    <xdr:pic>
      <xdr:nvPicPr>
        <xdr:cNvPr id="2" name="Picture 1">
          <a:extLst>
            <a:ext uri="{FF2B5EF4-FFF2-40B4-BE49-F238E27FC236}">
              <a16:creationId xmlns:a16="http://schemas.microsoft.com/office/drawing/2014/main" id="{42579802-7423-4F38-80D8-AA6840F327A8}"/>
            </a:ext>
          </a:extLst>
        </xdr:cNvPr>
        <xdr:cNvPicPr>
          <a:picLocks noChangeAspect="1"/>
        </xdr:cNvPicPr>
      </xdr:nvPicPr>
      <xdr:blipFill>
        <a:blip xmlns:r="http://schemas.openxmlformats.org/officeDocument/2006/relationships" r:embed="rId1"/>
        <a:stretch>
          <a:fillRect/>
        </a:stretch>
      </xdr:blipFill>
      <xdr:spPr>
        <a:xfrm>
          <a:off x="161924" y="38100"/>
          <a:ext cx="2314576" cy="78831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67732</xdr:colOff>
      <xdr:row>0</xdr:row>
      <xdr:rowOff>19050</xdr:rowOff>
    </xdr:from>
    <xdr:to>
      <xdr:col>5</xdr:col>
      <xdr:colOff>388407</xdr:colOff>
      <xdr:row>2</xdr:row>
      <xdr:rowOff>239184</xdr:rowOff>
    </xdr:to>
    <xdr:pic>
      <xdr:nvPicPr>
        <xdr:cNvPr id="2" name="Picture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stretch>
          <a:fillRect/>
        </a:stretch>
      </xdr:blipFill>
      <xdr:spPr>
        <a:xfrm>
          <a:off x="829732" y="19050"/>
          <a:ext cx="3368675" cy="71543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9525</xdr:colOff>
      <xdr:row>3</xdr:row>
      <xdr:rowOff>9525</xdr:rowOff>
    </xdr:to>
    <xdr:pic>
      <xdr:nvPicPr>
        <xdr:cNvPr id="28673" name="Picture 1" descr="clip_image001.png">
          <a:extLst>
            <a:ext uri="{FF2B5EF4-FFF2-40B4-BE49-F238E27FC236}">
              <a16:creationId xmlns:a16="http://schemas.microsoft.com/office/drawing/2014/main" id="{00000000-0008-0000-1300-0000017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184525" cy="771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xdr:colOff>
      <xdr:row>0</xdr:row>
      <xdr:rowOff>0</xdr:rowOff>
    </xdr:from>
    <xdr:to>
      <xdr:col>2</xdr:col>
      <xdr:colOff>474134</xdr:colOff>
      <xdr:row>2</xdr:row>
      <xdr:rowOff>220134</xdr:rowOff>
    </xdr:to>
    <xdr:pic>
      <xdr:nvPicPr>
        <xdr:cNvPr id="4" name="Picture 3">
          <a:extLst>
            <a:ext uri="{FF2B5EF4-FFF2-40B4-BE49-F238E27FC236}">
              <a16:creationId xmlns:a16="http://schemas.microsoft.com/office/drawing/2014/main" id="{00000000-0008-0000-1400-000004000000}"/>
            </a:ext>
          </a:extLst>
        </xdr:cNvPr>
        <xdr:cNvPicPr>
          <a:picLocks noChangeAspect="1"/>
        </xdr:cNvPicPr>
      </xdr:nvPicPr>
      <xdr:blipFill>
        <a:blip xmlns:r="http://schemas.openxmlformats.org/officeDocument/2006/relationships" r:embed="rId1"/>
        <a:stretch>
          <a:fillRect/>
        </a:stretch>
      </xdr:blipFill>
      <xdr:spPr>
        <a:xfrm>
          <a:off x="186268" y="0"/>
          <a:ext cx="3640666" cy="69426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Chrysler%20PV%207-26-01%20-%20SENT%20TO%20PRINTERS.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Volumes/departments/Equity%20Development/II.%20Pursued%20Projects/2015/2015%20-%20Student%20Housing/Georgia%20State%20-%20Turner%20Field/D.%20Financial/D.1%20Model/2.%20Student%20Housing%20Model/Projects/Georgia%20State/Ex20_8.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Volumes/departments/Equity%20Development/II.%20Pursued%20Projects/2015/2015%20-%20Student%20Housing/Georgia%20State%20-%20Turner%20Field/D.%20Financial/D.1%20Model/2.%20Student%20Housing%20Model/Projects/Georgia%20State/cm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Volumes/departments/Equity%20Development/II.%20Pursued%20Projects/2015/2015%20-%20Student%20Housing/Georgia%20State%20-%20Turner%20Field/D.%20Financial/D.1%20Model/2.%20Student%20Housing%20Model/Projects/Georgia%20State/IO-PO.xls" TargetMode="External"/></Relationships>
</file>

<file path=xl/externalLinks/_rels/externalLink5.xml.rels><?xml version="1.0" encoding="UTF-8" standalone="yes"?>
<Relationships xmlns="http://schemas.openxmlformats.org/package/2006/relationships"><Relationship Id="rId1" Type="http://schemas.microsoft.com/office/2006/relationships/xlExternalLinkPath/xlPathMissing" Target="ATC%20Financials%2010-1-04.xls" TargetMode="External"/></Relationships>
</file>

<file path=xl/externalLinks/_rels/externalLink6.xml.rels><?xml version="1.0" encoding="UTF-8" standalone="yes"?>
<Relationships xmlns="http://schemas.openxmlformats.org/package/2006/relationships"><Relationship Id="rId1" Type="http://schemas.microsoft.com/office/2006/relationships/xlExternalLinkPath/xlPathMissing" Target="Office%20Master%20Model%20v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C/C/C/@/dsm-svr1-nvr/Public/_Development/Einstein%20Property%20(Holder)/Investment%20Models/Einsteins%201.30.06%20Master%20Model%20v6.xls" TargetMode="External"/></Relationships>
</file>

<file path=xl/externalLinks/_rels/externalLink8.xml.rels><?xml version="1.0" encoding="UTF-8" standalone="yes"?>
<Relationships xmlns="http://schemas.openxmlformats.org/package/2006/relationships"><Relationship Id="rId1" Type="http://schemas.microsoft.com/office/2006/relationships/xlExternalLinkPath/xlPathMissing" Target="One%20Live%20Oak%20Matrix.XLS"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1100%20Peachtree%20-%20Carter%20Fund%20Distributions%209-30.xls" TargetMode="External"/></Relationships>
</file>

<file path=xl/externalLinks/_rels/externalLink10.xml.rels><?xml version="1.0" encoding="UTF-8" standalone="yes"?>
<Relationships xmlns="http://schemas.openxmlformats.org/package/2006/relationships"><Relationship Id="rId1" Type="http://schemas.microsoft.com/office/2006/relationships/xlExternalLinkPath/xlPathMissing" Target="W.S.%20Worksheet%20for%20OI%20Property%20Budget%20Draft.xls" TargetMode="External"/></Relationships>
</file>

<file path=xl/externalLinks/_rels/externalLink11.xml.rels><?xml version="1.0" encoding="UTF-8" standalone="yes"?>
<Relationships xmlns="http://schemas.openxmlformats.org/package/2006/relationships"><Relationship Id="rId1" Type="http://schemas.microsoft.com/office/2006/relationships/xlExternalLinkPath/xlPathMissing" Target="Apartment%20Master%20Model%20v4.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JMurphy/Desktop/Carter%20Projects/Summerhill/Phase%20I/2017.04.14%20-%20Phase%20IA.xlsm"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Equity%20Development/II.%20Pursued%20Projects/2015/2015%20-%20Mixed%20-%20Use/Turner%20Field%20Redevelopment/E.%20Pre-Construction/E.4%20Schedule/Cornerstone%20at%20Boone%20v8.xlsx" TargetMode="External"/></Relationships>
</file>

<file path=xl/externalLinks/_rels/externalLink14.xml.rels><?xml version="1.0" encoding="UTF-8" standalone="yes"?>
<Relationships xmlns="http://schemas.openxmlformats.org/package/2006/relationships"><Relationship Id="rId1" Type="http://schemas.microsoft.com/office/2006/relationships/xlExternalLinkPath/xlPathMissing" Target="Houston%20Heritage%20Plaza%20v16%20(with%20Goddard%20and%20RJG%20Pricing).xls" TargetMode="External"/></Relationships>
</file>

<file path=xl/externalLinks/_rels/externalLink15.xml.rels><?xml version="1.0" encoding="UTF-8" standalone="yes"?>
<Relationships xmlns="http://schemas.openxmlformats.org/package/2006/relationships"><Relationship Id="rId1" Type="http://schemas.microsoft.com/office/2006/relationships/xlExternalLinkPath/xlPathMissing" Target="Wachovia%20Center%202-22-05.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Stand-Alone%20Retail%20Master%20Model%20v1.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13.%20COMMUNITY%20DEVELOPMENT\PROGRAMS%20&amp;%20INITIATIVES\HOUSING\Application\Scattered%20Site%20and%20Small%20Rental%20Development%20Application%202018.xlsx" TargetMode="External"/></Relationships>
</file>

<file path=xl/externalLinks/_rels/externalLink18.xml.rels><?xml version="1.0" encoding="UTF-8" standalone="yes"?>
<Relationships xmlns="http://schemas.openxmlformats.org/package/2006/relationships"><Relationship Id="rId1" Type="http://schemas.microsoft.com/office/2006/relationships/xlExternalLinkPath/xlPathMissing" Target="CNL-April11.xls" TargetMode="External"/></Relationships>
</file>

<file path=xl/externalLinks/_rels/externalLink19.xml.rels><?xml version="1.0" encoding="UTF-8" standalone="yes"?>
<Relationships xmlns="http://schemas.openxmlformats.org/package/2006/relationships"><Relationship Id="rId1" Type="http://schemas.microsoft.com/office/2006/relationships/xlExternalLinkPath/xlPathMissing" Target="2014.04.03%20-%20Norman%20-%20Redevelopment.xlsm" TargetMode="External"/></Relationships>
</file>

<file path=xl/externalLinks/_rels/externalLink20.xml.rels><?xml version="1.0" encoding="UTF-8" standalone="yes"?>
<Relationships xmlns="http://schemas.openxmlformats.org/package/2006/relationships"><Relationship Id="rId1" Type="http://schemas.microsoft.com/office/2006/relationships/xlExternalLinkPath/xlPathMissing" Target="Chastain%20Center%20-%20Carter%20Fund%20Distributions%2012-13-2005.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cartercm.local\departments\C\C\@\dsm-svr1-nvr\Public\Documents%20and%20Settings\matt.trammell\Local%20Settings\Temporary%20Internet%20Files\OLK6C\College%20Plaza%204%202%2007%20master.xls" TargetMode="External"/></Relationships>
</file>

<file path=xl/externalLinks/_rels/externalLink22.xml.rels><?xml version="1.0" encoding="UTF-8" standalone="yes"?>
<Relationships xmlns="http://schemas.openxmlformats.org/package/2006/relationships"><Relationship Id="rId1" Type="http://schemas.microsoft.com/office/2006/relationships/xlExternalLinkPath/xlPathMissing" Target="Ritz%20Midtown%20v9.2%20(Jamestown).xls" TargetMode="External"/></Relationships>
</file>

<file path=xl/externalLinks/_rels/externalLink23.xml.rels><?xml version="1.0" encoding="UTF-8" standalone="yes"?>
<Relationships xmlns="http://schemas.openxmlformats.org/package/2006/relationships"><Relationship Id="rId1" Type="http://schemas.microsoft.com/office/2006/relationships/xlExternalLinkPath/xlPathMissing" Target="Valuation.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Users/wsmith/Desktop/IA-Developer-Incentive-Application%20Cascad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Prospectus Sheets &amp; Notes"/>
      <sheetName val="Deal Structure"/>
      <sheetName val="Argus Assumptions"/>
      <sheetName val="MASTER ARGUS CASH FLOWS"/>
      <sheetName val="7 Mo Loss"/>
      <sheetName val="FINANZIERUNGEN (DS CALCS)"/>
      <sheetName val="PV VI CASH FLOWS"/>
      <sheetName val="FIN &amp; INVEST"/>
      <sheetName val="MODEL CASH FLOWS"/>
      <sheetName val="PRO VI BASIS"/>
      <sheetName val="PROGNOSE"/>
      <sheetName val="BUCHWERTENTWICKLUNG"/>
      <sheetName val="BUCHWERTEN CHRYSLER"/>
      <sheetName val="ZINSERTRAG (Interest Income)"/>
      <sheetName val="Preference Breakdown 11 Year"/>
      <sheetName val="VERKAUF"/>
      <sheetName val="BEISPIELRECHNUNG BEIM VERKAUF"/>
      <sheetName val="BEISPIEL DURCHSCHNITTSAUSSCHÜTT"/>
      <sheetName val="BEISPIELRECH.15J."/>
      <sheetName val="TSP Depreciation Numbers"/>
    </sheetNames>
    <sheetDataSet>
      <sheetData sheetId="0"/>
      <sheetData sheetId="1" refreshError="1"/>
      <sheetData sheetId="2" refreshError="1"/>
      <sheetData sheetId="3" refreshError="1"/>
      <sheetData sheetId="4" refreshError="1"/>
      <sheetData sheetId="5" refreshError="1"/>
      <sheetData sheetId="6"/>
      <sheetData sheetId="7" refreshError="1"/>
      <sheetData sheetId="8" refreshError="1"/>
      <sheetData sheetId="9"/>
      <sheetData sheetId="10" refreshError="1"/>
      <sheetData sheetId="11" refreshError="1"/>
      <sheetData sheetId="12" refreshError="1"/>
      <sheetData sheetId="13" refreshError="1"/>
      <sheetData sheetId="14" refreshError="1"/>
      <sheetData sheetId="15" refreshError="1"/>
      <sheetData sheetId="16"/>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ITs &amp; S&amp;P"/>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nt Roll"/>
      <sheetName val="Financial Highlights"/>
      <sheetName val="All"/>
      <sheetName val="CF Format"/>
      <sheetName val="Op. Exp. CF"/>
      <sheetName val="CF Argus"/>
      <sheetName val="Summary"/>
      <sheetName val="OpExp 2004"/>
      <sheetName val="OpExp 2003"/>
      <sheetName val="OpExp 2002"/>
      <sheetName val="OpExp 2001"/>
      <sheetName val="OpExp 2000"/>
      <sheetName val="RR Argus"/>
      <sheetName val="Add. Prov."/>
      <sheetName val="Recent Deals"/>
      <sheetName val="Reimbursements"/>
      <sheetName val="Expense Summary"/>
      <sheetName val="Presentation Spread"/>
      <sheetName val="Fin. History"/>
      <sheetName val="BY Calcs"/>
      <sheetName val="Chart"/>
      <sheetName val="Expirations (1st term)"/>
      <sheetName val="Back-Up"/>
      <sheetName val="Abstract 100"/>
      <sheetName val="Abstract 200"/>
      <sheetName val="Abstract 300"/>
      <sheetName val="Abstract 400"/>
    </sheetNames>
    <sheetDataSet>
      <sheetData sheetId="0" refreshError="1">
        <row r="178">
          <cell r="D178">
            <v>53762</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evelopment Pro-Forma"/>
      <sheetName val="Operating Pro-Forma"/>
      <sheetName val="Rent Roll"/>
      <sheetName val="Hard cost projection"/>
      <sheetName val="Yardi Budget"/>
      <sheetName val="Const_Draw_Matrix"/>
    </sheetNames>
    <sheetDataSet>
      <sheetData sheetId="0">
        <row r="13">
          <cell r="L13">
            <v>14025000</v>
          </cell>
        </row>
      </sheetData>
      <sheetData sheetId="1">
        <row r="13">
          <cell r="L13">
            <v>14025000</v>
          </cell>
        </row>
      </sheetData>
      <sheetData sheetId="2"/>
      <sheetData sheetId="3"/>
      <sheetData sheetId="4"/>
      <sheetData sheetId="5"/>
      <sheetData sheetId="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oject Profitability"/>
      <sheetName val="Pre-Development Costs"/>
      <sheetName val="Detail Development Pro-Forma"/>
      <sheetName val="Hard cost projection"/>
      <sheetName val="Yardi Condo Budget"/>
      <sheetName val="Summary Sheet"/>
      <sheetName val="Tiered IRR Calc-Condo"/>
      <sheetName val="DEV BUDGET - CONDO"/>
      <sheetName val="Apt Detail Pro-forma"/>
      <sheetName val="Tiered IRR Calc-Apt"/>
      <sheetName val="DEV BUDGET - APT"/>
      <sheetName val="Condo vs Apart Comp"/>
      <sheetName val="Other Income"/>
      <sheetName val="Const_Draw_Matrix"/>
    </sheetNames>
    <sheetDataSet>
      <sheetData sheetId="0" refreshError="1"/>
      <sheetData sheetId="1" refreshError="1"/>
      <sheetData sheetId="2" refreshError="1">
        <row r="8">
          <cell r="L8">
            <v>0</v>
          </cell>
        </row>
        <row r="9">
          <cell r="L9">
            <v>0</v>
          </cell>
        </row>
        <row r="11">
          <cell r="L11">
            <v>0</v>
          </cell>
        </row>
        <row r="12">
          <cell r="L12">
            <v>0</v>
          </cell>
        </row>
        <row r="13">
          <cell r="L13">
            <v>3750000</v>
          </cell>
        </row>
        <row r="15">
          <cell r="L15">
            <v>11250000</v>
          </cell>
        </row>
      </sheetData>
      <sheetData sheetId="3" refreshError="1"/>
      <sheetData sheetId="4" refreshError="1"/>
      <sheetData sheetId="5" refreshError="1"/>
      <sheetData sheetId="6"/>
      <sheetData sheetId="7"/>
      <sheetData sheetId="8" refreshError="1">
        <row r="10">
          <cell r="D10">
            <v>21</v>
          </cell>
          <cell r="L10">
            <v>300</v>
          </cell>
        </row>
        <row r="11">
          <cell r="L11">
            <v>100</v>
          </cell>
        </row>
        <row r="12">
          <cell r="L12">
            <v>16.666666666666668</v>
          </cell>
        </row>
        <row r="20">
          <cell r="H20">
            <v>0.93</v>
          </cell>
        </row>
        <row r="37">
          <cell r="L37">
            <v>0</v>
          </cell>
        </row>
        <row r="38">
          <cell r="L38">
            <v>0</v>
          </cell>
        </row>
        <row r="39">
          <cell r="L39">
            <v>0</v>
          </cell>
        </row>
        <row r="40">
          <cell r="L40">
            <v>0</v>
          </cell>
        </row>
        <row r="41">
          <cell r="L41">
            <v>0</v>
          </cell>
        </row>
        <row r="42">
          <cell r="L42">
            <v>3750000</v>
          </cell>
        </row>
      </sheetData>
      <sheetData sheetId="9" refreshError="1"/>
      <sheetData sheetId="10"/>
      <sheetData sheetId="11" refreshError="1"/>
      <sheetData sheetId="12" refreshError="1"/>
      <sheetData sheetId="1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DataSheet"/>
      <sheetName val="All Alabama"/>
      <sheetName val="CF Check"/>
      <sheetName val="Colonial Plaza-Birm"/>
      <sheetName val="ERJ-Birm"/>
      <sheetName val="AmSouth-Hunts"/>
      <sheetName val="Colonial Park-Mont"/>
      <sheetName val="One Live Oak"/>
      <sheetName val="Expiry"/>
      <sheetName val="Argus Import"/>
    </sheetNames>
    <sheetDataSet>
      <sheetData sheetId="0" refreshError="1">
        <row r="73">
          <cell r="I73">
            <v>25</v>
          </cell>
        </row>
        <row r="83">
          <cell r="I83">
            <v>0</v>
          </cell>
        </row>
        <row r="85">
          <cell r="N85">
            <v>0.15</v>
          </cell>
        </row>
        <row r="86">
          <cell r="N86">
            <v>0.2</v>
          </cell>
        </row>
        <row r="87">
          <cell r="N87">
            <v>1</v>
          </cell>
        </row>
        <row r="88">
          <cell r="N88">
            <v>0.9</v>
          </cell>
        </row>
        <row r="93">
          <cell r="N93">
            <v>1296223.5</v>
          </cell>
        </row>
        <row r="95">
          <cell r="N95">
            <v>88575272.5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8x11"/>
      <sheetName val="CF assumps"/>
      <sheetName val="Splits at Sale"/>
      <sheetName val="Cash Flow Projection"/>
      <sheetName val="Amort."/>
      <sheetName val="Argus_CF"/>
      <sheetName val="CIE Returns"/>
      <sheetName val="Fund One"/>
      <sheetName val="Presentation - to USAA "/>
      <sheetName val="Carter_Fees"/>
      <sheetName val="Expiry"/>
    </sheetNames>
    <sheetDataSet>
      <sheetData sheetId="0"/>
      <sheetData sheetId="1" refreshError="1">
        <row r="140">
          <cell r="I140">
            <v>1.4999999999999999E-2</v>
          </cell>
        </row>
      </sheetData>
      <sheetData sheetId="2"/>
      <sheetData sheetId="3"/>
      <sheetData sheetId="4"/>
      <sheetData sheetId="5"/>
      <sheetData sheetId="6"/>
      <sheetData sheetId="7"/>
      <sheetData sheetId="8"/>
      <sheetData sheetId="9"/>
      <sheetData sheetId="10"/>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 - Monthly Detail"/>
      <sheetName val="RENT"/>
      <sheetName val="Instructions"/>
      <sheetName val="OCCY"/>
      <sheetName val="%RENT"/>
      <sheetName val="FREE"/>
      <sheetName val="DOUBTFUL"/>
      <sheetName val="PARK"/>
      <sheetName val="INT"/>
      <sheetName val="MISC"/>
      <sheetName val="TAX"/>
      <sheetName val="OPEX"/>
      <sheetName val="SERV"/>
      <sheetName val="TI'S"/>
      <sheetName val="LC's"/>
      <sheetName val="LEGAL"/>
      <sheetName val="BLDG CAP"/>
      <sheetName val="EXPENSES"/>
      <sheetName val="Amort. Tranche A"/>
      <sheetName val="Amort. Tranche B &amp; C"/>
      <sheetName val="Exhibit E Monthly Summary"/>
      <sheetName val="Exhibit A"/>
      <sheetName val="Exhibit B"/>
    </sheetNames>
    <sheetDataSet>
      <sheetData sheetId="0" refreshError="1"/>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evelopment Pro-forma"/>
      <sheetName val="Hard cost projection"/>
      <sheetName val="Yardi Condo Budget"/>
      <sheetName val="DEV BUDGET"/>
      <sheetName val="Apt Operating Pro-forma"/>
      <sheetName val="Pricing Matrix"/>
      <sheetName val="Other Income"/>
      <sheetName val="Retail Operating Pro-Forma"/>
      <sheetName val="Retail Rent Roll"/>
      <sheetName val="Const_Draw_Matrix"/>
      <sheetName val="Operating Pro-forma"/>
      <sheetName val="Tiered IRR Calc-Apt"/>
      <sheetName val="DEV BUDGET - APT"/>
    </sheetNames>
    <sheetDataSet>
      <sheetData sheetId="0"/>
      <sheetData sheetId="1">
        <row r="7">
          <cell r="L7">
            <v>1590000</v>
          </cell>
        </row>
        <row r="8">
          <cell r="L8">
            <v>0</v>
          </cell>
        </row>
        <row r="9">
          <cell r="L9">
            <v>0</v>
          </cell>
        </row>
        <row r="10">
          <cell r="D10">
            <v>450</v>
          </cell>
          <cell r="L10">
            <v>0</v>
          </cell>
        </row>
        <row r="11">
          <cell r="L11">
            <v>1590000</v>
          </cell>
        </row>
      </sheetData>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velopment Assumptions"/>
      <sheetName val="Development Budget"/>
      <sheetName val="Main Cashflow"/>
      <sheetName val="Construction Cost Timing"/>
      <sheetName val="Annual Cash Flow"/>
      <sheetName val="Rent Roll - Residential"/>
      <sheetName val="Rent Roll - Retail and Office"/>
      <sheetName val="Capitalization Investment Book"/>
      <sheetName val="Returns Page Investment Book"/>
      <sheetName val="Retail and Office CF"/>
      <sheetName val="25 Georgia Ave"/>
      <sheetName val="33 Georgia Ave"/>
      <sheetName val="60 Georgia Ave"/>
      <sheetName val="75 Georgia Ave"/>
      <sheetName val="85 Georgia Ave"/>
      <sheetName val="Pre-Development Budget"/>
      <sheetName val="Investment Summary"/>
      <sheetName val="Tax Abatement"/>
      <sheetName val="Op Ex Comps"/>
      <sheetName val="Amort Schedule"/>
      <sheetName val="Impact Fees"/>
      <sheetName val="Design Fees"/>
    </sheetNames>
    <sheetDataSet>
      <sheetData sheetId="0"/>
      <sheetData sheetId="1" refreshError="1"/>
      <sheetData sheetId="2">
        <row r="33">
          <cell r="S33">
            <v>5.5E-2</v>
          </cell>
        </row>
        <row r="38">
          <cell r="M38">
            <v>0.1</v>
          </cell>
        </row>
        <row r="39">
          <cell r="N39">
            <v>0.25</v>
          </cell>
        </row>
        <row r="40">
          <cell r="N40">
            <v>0.75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ash Flow"/>
      <sheetName val="Input Sheet"/>
      <sheetName val="Pro Forma"/>
      <sheetName val="Loan Payment Schedule"/>
      <sheetName val="Pari Passu Waterfall"/>
      <sheetName val="Summary-Equity"/>
      <sheetName val="Summary-Debt"/>
      <sheetName val="Pro Forma Assumptions"/>
      <sheetName val="Unit Mix-Residential"/>
      <sheetName val="Other Income"/>
      <sheetName val="Development Budget"/>
      <sheetName val="on-campus1"/>
      <sheetName val="Future"/>
      <sheetName val="Summary"/>
      <sheetName val="Construction Budget "/>
      <sheetName val="Unit Mix and Rental Rate"/>
      <sheetName val="Lease-up Schedule"/>
      <sheetName val="Stabilized Operating Proforma"/>
      <sheetName val="Draw Schedule"/>
      <sheetName val="Market Comps"/>
      <sheetName val="Waterfall Structure"/>
      <sheetName val="Sheet4"/>
      <sheetName val="Sheet1"/>
      <sheetName val="Project Profitability and IRR"/>
      <sheetName val="Market Comparables"/>
    </sheetNames>
    <sheetDataSet>
      <sheetData sheetId="0">
        <row r="2">
          <cell r="AK2">
            <v>40146</v>
          </cell>
          <cell r="AL2">
            <v>40147</v>
          </cell>
          <cell r="AM2">
            <v>40178</v>
          </cell>
          <cell r="AN2">
            <v>40209</v>
          </cell>
          <cell r="AO2">
            <v>40237</v>
          </cell>
          <cell r="AP2">
            <v>40268</v>
          </cell>
          <cell r="AQ2">
            <v>40298</v>
          </cell>
          <cell r="AR2">
            <v>40329</v>
          </cell>
          <cell r="AS2">
            <v>40359</v>
          </cell>
          <cell r="AT2">
            <v>40390</v>
          </cell>
          <cell r="AU2">
            <v>40421</v>
          </cell>
          <cell r="AV2">
            <v>40451</v>
          </cell>
          <cell r="AW2">
            <v>40482</v>
          </cell>
          <cell r="AX2">
            <v>40512</v>
          </cell>
          <cell r="AY2">
            <v>40543</v>
          </cell>
          <cell r="AZ2">
            <v>40574</v>
          </cell>
          <cell r="BA2">
            <v>40602</v>
          </cell>
          <cell r="BB2">
            <v>40633</v>
          </cell>
          <cell r="BC2">
            <v>40663</v>
          </cell>
          <cell r="BD2">
            <v>40694</v>
          </cell>
          <cell r="BE2">
            <v>40724</v>
          </cell>
          <cell r="BF2">
            <v>40755</v>
          </cell>
          <cell r="BG2">
            <v>40786</v>
          </cell>
          <cell r="BH2">
            <v>40816</v>
          </cell>
          <cell r="BI2">
            <v>40847</v>
          </cell>
          <cell r="BJ2">
            <v>40877</v>
          </cell>
          <cell r="BK2">
            <v>40908</v>
          </cell>
          <cell r="BL2">
            <v>40939</v>
          </cell>
          <cell r="BM2">
            <v>40968</v>
          </cell>
          <cell r="BN2">
            <v>40999</v>
          </cell>
          <cell r="BO2">
            <v>41029</v>
          </cell>
          <cell r="BP2">
            <v>41060</v>
          </cell>
          <cell r="BQ2">
            <v>41090</v>
          </cell>
          <cell r="BR2">
            <v>41121</v>
          </cell>
          <cell r="BS2">
            <v>41152</v>
          </cell>
          <cell r="BT2">
            <v>41182</v>
          </cell>
          <cell r="BU2">
            <v>41213</v>
          </cell>
          <cell r="BV2">
            <v>41243</v>
          </cell>
          <cell r="BW2">
            <v>41274</v>
          </cell>
          <cell r="BX2">
            <v>41305</v>
          </cell>
          <cell r="BY2">
            <v>41333</v>
          </cell>
          <cell r="BZ2">
            <v>41364</v>
          </cell>
          <cell r="CA2">
            <v>41394</v>
          </cell>
          <cell r="CB2">
            <v>41425</v>
          </cell>
          <cell r="CC2">
            <v>41455</v>
          </cell>
          <cell r="CD2">
            <v>41486</v>
          </cell>
          <cell r="CE2">
            <v>41517</v>
          </cell>
          <cell r="CF2">
            <v>41547</v>
          </cell>
          <cell r="CG2">
            <v>41578</v>
          </cell>
          <cell r="CH2">
            <v>41608</v>
          </cell>
          <cell r="CI2">
            <v>41639</v>
          </cell>
          <cell r="CJ2">
            <v>41670</v>
          </cell>
          <cell r="CK2">
            <v>41698</v>
          </cell>
          <cell r="CL2">
            <v>41729</v>
          </cell>
          <cell r="CM2">
            <v>41759</v>
          </cell>
          <cell r="CN2">
            <v>41790</v>
          </cell>
          <cell r="CO2">
            <v>41820</v>
          </cell>
          <cell r="CP2">
            <v>41851</v>
          </cell>
          <cell r="CQ2">
            <v>41882</v>
          </cell>
          <cell r="CR2">
            <v>41912</v>
          </cell>
          <cell r="CS2">
            <v>41943</v>
          </cell>
          <cell r="CT2">
            <v>41973</v>
          </cell>
          <cell r="CU2">
            <v>42004</v>
          </cell>
          <cell r="CV2">
            <v>42035</v>
          </cell>
          <cell r="CW2">
            <v>42063</v>
          </cell>
          <cell r="CX2">
            <v>42094</v>
          </cell>
          <cell r="CY2">
            <v>42124</v>
          </cell>
          <cell r="CZ2">
            <v>42155</v>
          </cell>
          <cell r="DA2">
            <v>42185</v>
          </cell>
          <cell r="DB2">
            <v>42216</v>
          </cell>
          <cell r="DC2">
            <v>42247</v>
          </cell>
          <cell r="DD2">
            <v>42277</v>
          </cell>
          <cell r="DE2">
            <v>42308</v>
          </cell>
          <cell r="DF2">
            <v>42338</v>
          </cell>
          <cell r="DG2">
            <v>42369</v>
          </cell>
          <cell r="DH2">
            <v>42400</v>
          </cell>
          <cell r="DI2">
            <v>42429</v>
          </cell>
          <cell r="DJ2">
            <v>42460</v>
          </cell>
          <cell r="DK2">
            <v>42490</v>
          </cell>
          <cell r="DL2">
            <v>42521</v>
          </cell>
          <cell r="DM2">
            <v>42551</v>
          </cell>
          <cell r="DN2">
            <v>42582</v>
          </cell>
          <cell r="DO2">
            <v>42613</v>
          </cell>
          <cell r="DP2">
            <v>42643</v>
          </cell>
          <cell r="DQ2">
            <v>42674</v>
          </cell>
          <cell r="DR2">
            <v>42704</v>
          </cell>
          <cell r="DS2">
            <v>42735</v>
          </cell>
          <cell r="DT2">
            <v>42766</v>
          </cell>
          <cell r="DU2">
            <v>42794</v>
          </cell>
          <cell r="DV2">
            <v>42825</v>
          </cell>
          <cell r="DW2">
            <v>42855</v>
          </cell>
          <cell r="DX2">
            <v>42886</v>
          </cell>
          <cell r="DY2">
            <v>42916</v>
          </cell>
          <cell r="DZ2">
            <v>42947</v>
          </cell>
          <cell r="EA2">
            <v>42978</v>
          </cell>
          <cell r="EB2">
            <v>43008</v>
          </cell>
          <cell r="EC2">
            <v>43039</v>
          </cell>
          <cell r="ED2">
            <v>43069</v>
          </cell>
          <cell r="EE2">
            <v>43100</v>
          </cell>
          <cell r="EF2">
            <v>43131</v>
          </cell>
          <cell r="EG2">
            <v>43159</v>
          </cell>
          <cell r="EH2">
            <v>43190</v>
          </cell>
          <cell r="EI2">
            <v>43220</v>
          </cell>
          <cell r="EJ2">
            <v>43251</v>
          </cell>
          <cell r="EK2">
            <v>43281</v>
          </cell>
          <cell r="EL2">
            <v>43312</v>
          </cell>
          <cell r="EM2">
            <v>43343</v>
          </cell>
          <cell r="EN2">
            <v>43373</v>
          </cell>
          <cell r="EO2">
            <v>43404</v>
          </cell>
          <cell r="EP2">
            <v>43434</v>
          </cell>
          <cell r="EQ2">
            <v>43465</v>
          </cell>
          <cell r="ER2">
            <v>43496</v>
          </cell>
          <cell r="ES2">
            <v>43524</v>
          </cell>
          <cell r="ET2">
            <v>43555</v>
          </cell>
          <cell r="EU2">
            <v>43585</v>
          </cell>
          <cell r="EV2">
            <v>43616</v>
          </cell>
          <cell r="EW2">
            <v>43646</v>
          </cell>
          <cell r="EX2">
            <v>43677</v>
          </cell>
          <cell r="EY2">
            <v>43708</v>
          </cell>
          <cell r="EZ2">
            <v>43738</v>
          </cell>
          <cell r="FA2">
            <v>43769</v>
          </cell>
          <cell r="FB2">
            <v>43799</v>
          </cell>
          <cell r="FC2">
            <v>43830</v>
          </cell>
          <cell r="FD2">
            <v>43861</v>
          </cell>
          <cell r="FE2">
            <v>43890</v>
          </cell>
          <cell r="FF2">
            <v>43921</v>
          </cell>
          <cell r="FG2">
            <v>43951</v>
          </cell>
          <cell r="FH2">
            <v>43982</v>
          </cell>
          <cell r="FI2">
            <v>44012</v>
          </cell>
          <cell r="FJ2">
            <v>44043</v>
          </cell>
          <cell r="FK2">
            <v>44074</v>
          </cell>
          <cell r="FL2">
            <v>44104</v>
          </cell>
          <cell r="FM2">
            <v>44135</v>
          </cell>
          <cell r="FN2">
            <v>44165</v>
          </cell>
          <cell r="FO2">
            <v>44196</v>
          </cell>
          <cell r="FP2">
            <v>44227</v>
          </cell>
          <cell r="FQ2">
            <v>44255</v>
          </cell>
        </row>
        <row r="4">
          <cell r="AK4">
            <v>0</v>
          </cell>
          <cell r="AL4">
            <v>1</v>
          </cell>
          <cell r="AM4">
            <v>2</v>
          </cell>
          <cell r="AN4">
            <v>3</v>
          </cell>
          <cell r="AO4">
            <v>4</v>
          </cell>
          <cell r="AP4">
            <v>5</v>
          </cell>
          <cell r="AQ4">
            <v>6</v>
          </cell>
          <cell r="AR4">
            <v>7</v>
          </cell>
          <cell r="AS4">
            <v>8</v>
          </cell>
          <cell r="AT4">
            <v>9</v>
          </cell>
          <cell r="AU4">
            <v>10</v>
          </cell>
          <cell r="AV4">
            <v>11</v>
          </cell>
          <cell r="AW4">
            <v>12</v>
          </cell>
          <cell r="AX4">
            <v>13</v>
          </cell>
          <cell r="AY4">
            <v>14</v>
          </cell>
          <cell r="AZ4">
            <v>15</v>
          </cell>
          <cell r="BA4">
            <v>16</v>
          </cell>
          <cell r="BB4">
            <v>17</v>
          </cell>
          <cell r="BC4">
            <v>18</v>
          </cell>
          <cell r="BD4">
            <v>19</v>
          </cell>
          <cell r="BE4">
            <v>20</v>
          </cell>
          <cell r="BF4">
            <v>21</v>
          </cell>
          <cell r="BG4">
            <v>22</v>
          </cell>
          <cell r="BH4">
            <v>23</v>
          </cell>
          <cell r="BI4">
            <v>24</v>
          </cell>
          <cell r="BJ4">
            <v>25</v>
          </cell>
          <cell r="BK4">
            <v>26</v>
          </cell>
          <cell r="BL4">
            <v>27</v>
          </cell>
          <cell r="BM4">
            <v>28</v>
          </cell>
          <cell r="BN4">
            <v>29</v>
          </cell>
          <cell r="BO4">
            <v>30</v>
          </cell>
          <cell r="BP4">
            <v>31</v>
          </cell>
          <cell r="BQ4">
            <v>32</v>
          </cell>
          <cell r="BR4">
            <v>33</v>
          </cell>
          <cell r="BS4">
            <v>34</v>
          </cell>
          <cell r="BT4">
            <v>35</v>
          </cell>
          <cell r="BU4">
            <v>36</v>
          </cell>
          <cell r="BV4">
            <v>37</v>
          </cell>
          <cell r="BW4">
            <v>38</v>
          </cell>
          <cell r="BX4">
            <v>39</v>
          </cell>
          <cell r="BY4">
            <v>40</v>
          </cell>
          <cell r="BZ4">
            <v>41</v>
          </cell>
          <cell r="CA4">
            <v>42</v>
          </cell>
          <cell r="CB4">
            <v>43</v>
          </cell>
          <cell r="CC4">
            <v>44</v>
          </cell>
          <cell r="CD4">
            <v>45</v>
          </cell>
          <cell r="CE4">
            <v>46</v>
          </cell>
          <cell r="CF4">
            <v>47</v>
          </cell>
          <cell r="CG4">
            <v>48</v>
          </cell>
          <cell r="CH4">
            <v>49</v>
          </cell>
          <cell r="CI4">
            <v>50</v>
          </cell>
          <cell r="CJ4">
            <v>51</v>
          </cell>
          <cell r="CK4">
            <v>52</v>
          </cell>
          <cell r="CL4">
            <v>53</v>
          </cell>
          <cell r="CM4">
            <v>54</v>
          </cell>
          <cell r="CN4">
            <v>55</v>
          </cell>
          <cell r="CO4">
            <v>56</v>
          </cell>
          <cell r="CP4">
            <v>57</v>
          </cell>
          <cell r="CQ4">
            <v>58</v>
          </cell>
          <cell r="CR4">
            <v>59</v>
          </cell>
          <cell r="CS4">
            <v>60</v>
          </cell>
          <cell r="CT4">
            <v>61</v>
          </cell>
          <cell r="CU4">
            <v>62</v>
          </cell>
          <cell r="CV4">
            <v>63</v>
          </cell>
          <cell r="CW4">
            <v>64</v>
          </cell>
          <cell r="CX4">
            <v>65</v>
          </cell>
          <cell r="CY4">
            <v>66</v>
          </cell>
          <cell r="CZ4">
            <v>67</v>
          </cell>
          <cell r="DA4">
            <v>68</v>
          </cell>
          <cell r="DB4">
            <v>69</v>
          </cell>
          <cell r="DC4">
            <v>70</v>
          </cell>
          <cell r="DD4">
            <v>71</v>
          </cell>
          <cell r="DE4">
            <v>72</v>
          </cell>
          <cell r="DF4">
            <v>73</v>
          </cell>
          <cell r="DG4">
            <v>74</v>
          </cell>
          <cell r="DH4">
            <v>75</v>
          </cell>
          <cell r="DI4">
            <v>76</v>
          </cell>
          <cell r="DJ4">
            <v>77</v>
          </cell>
          <cell r="DK4">
            <v>78</v>
          </cell>
          <cell r="DL4">
            <v>79</v>
          </cell>
          <cell r="DM4">
            <v>80</v>
          </cell>
          <cell r="DN4">
            <v>81</v>
          </cell>
          <cell r="DO4">
            <v>82</v>
          </cell>
          <cell r="DP4">
            <v>83</v>
          </cell>
          <cell r="DQ4">
            <v>84</v>
          </cell>
          <cell r="DR4">
            <v>85</v>
          </cell>
          <cell r="DS4">
            <v>86</v>
          </cell>
          <cell r="DT4">
            <v>87</v>
          </cell>
          <cell r="DU4">
            <v>88</v>
          </cell>
          <cell r="DV4">
            <v>89</v>
          </cell>
          <cell r="DW4">
            <v>90</v>
          </cell>
          <cell r="DX4">
            <v>91</v>
          </cell>
          <cell r="DY4">
            <v>92</v>
          </cell>
          <cell r="DZ4">
            <v>93</v>
          </cell>
          <cell r="EA4">
            <v>94</v>
          </cell>
          <cell r="EB4">
            <v>95</v>
          </cell>
          <cell r="EC4">
            <v>96</v>
          </cell>
          <cell r="ED4">
            <v>97</v>
          </cell>
          <cell r="EE4">
            <v>98</v>
          </cell>
          <cell r="EF4">
            <v>99</v>
          </cell>
          <cell r="EG4">
            <v>100</v>
          </cell>
          <cell r="EH4">
            <v>101</v>
          </cell>
          <cell r="EI4">
            <v>102</v>
          </cell>
          <cell r="EJ4">
            <v>103</v>
          </cell>
          <cell r="EK4">
            <v>104</v>
          </cell>
          <cell r="EL4">
            <v>105</v>
          </cell>
          <cell r="EM4">
            <v>106</v>
          </cell>
          <cell r="EN4">
            <v>107</v>
          </cell>
          <cell r="EO4">
            <v>108</v>
          </cell>
          <cell r="EP4">
            <v>109</v>
          </cell>
          <cell r="EQ4">
            <v>110</v>
          </cell>
          <cell r="ER4">
            <v>111</v>
          </cell>
          <cell r="ES4">
            <v>112</v>
          </cell>
          <cell r="ET4">
            <v>113</v>
          </cell>
          <cell r="EU4">
            <v>114</v>
          </cell>
          <cell r="EV4">
            <v>115</v>
          </cell>
          <cell r="EW4">
            <v>116</v>
          </cell>
          <cell r="EX4">
            <v>117</v>
          </cell>
          <cell r="EY4">
            <v>118</v>
          </cell>
          <cell r="EZ4">
            <v>119</v>
          </cell>
          <cell r="FA4">
            <v>120</v>
          </cell>
          <cell r="FB4">
            <v>121</v>
          </cell>
          <cell r="FC4">
            <v>122</v>
          </cell>
          <cell r="FD4">
            <v>123</v>
          </cell>
          <cell r="FE4">
            <v>124</v>
          </cell>
          <cell r="FF4">
            <v>125</v>
          </cell>
          <cell r="FG4">
            <v>126</v>
          </cell>
          <cell r="FH4">
            <v>127</v>
          </cell>
          <cell r="FI4">
            <v>128</v>
          </cell>
          <cell r="FJ4">
            <v>129</v>
          </cell>
          <cell r="FK4">
            <v>130</v>
          </cell>
          <cell r="FL4">
            <v>131</v>
          </cell>
          <cell r="FM4">
            <v>132</v>
          </cell>
          <cell r="FN4">
            <v>133</v>
          </cell>
          <cell r="FO4">
            <v>134</v>
          </cell>
          <cell r="FP4">
            <v>135</v>
          </cell>
          <cell r="FQ4">
            <v>136</v>
          </cell>
        </row>
        <row r="5">
          <cell r="AK5">
            <v>0</v>
          </cell>
          <cell r="AL5">
            <v>0</v>
          </cell>
          <cell r="AM5">
            <v>0</v>
          </cell>
          <cell r="AN5">
            <v>0</v>
          </cell>
          <cell r="AO5">
            <v>0</v>
          </cell>
          <cell r="AP5">
            <v>0</v>
          </cell>
          <cell r="AQ5">
            <v>0</v>
          </cell>
          <cell r="AR5">
            <v>0</v>
          </cell>
          <cell r="AS5">
            <v>0</v>
          </cell>
          <cell r="AT5">
            <v>0</v>
          </cell>
          <cell r="AU5">
            <v>0</v>
          </cell>
          <cell r="AV5">
            <v>0</v>
          </cell>
          <cell r="AW5">
            <v>0</v>
          </cell>
          <cell r="AX5">
            <v>0</v>
          </cell>
          <cell r="AY5">
            <v>0</v>
          </cell>
          <cell r="AZ5">
            <v>0</v>
          </cell>
          <cell r="BA5">
            <v>0</v>
          </cell>
          <cell r="BB5">
            <v>0</v>
          </cell>
          <cell r="BC5">
            <v>0</v>
          </cell>
          <cell r="BD5">
            <v>0</v>
          </cell>
          <cell r="BE5">
            <v>0</v>
          </cell>
          <cell r="BF5">
            <v>1</v>
          </cell>
          <cell r="BG5">
            <v>1</v>
          </cell>
          <cell r="BH5">
            <v>1</v>
          </cell>
          <cell r="BI5">
            <v>1</v>
          </cell>
          <cell r="BJ5">
            <v>1</v>
          </cell>
          <cell r="BK5">
            <v>1</v>
          </cell>
          <cell r="BL5">
            <v>1</v>
          </cell>
          <cell r="BM5">
            <v>1</v>
          </cell>
          <cell r="BN5">
            <v>1</v>
          </cell>
          <cell r="BO5">
            <v>1</v>
          </cell>
          <cell r="BP5">
            <v>1</v>
          </cell>
          <cell r="BQ5">
            <v>1</v>
          </cell>
          <cell r="BR5">
            <v>2</v>
          </cell>
          <cell r="BS5">
            <v>2</v>
          </cell>
          <cell r="BT5">
            <v>2</v>
          </cell>
          <cell r="BU5">
            <v>2</v>
          </cell>
          <cell r="BV5">
            <v>2</v>
          </cell>
          <cell r="BW5">
            <v>2</v>
          </cell>
          <cell r="BX5">
            <v>2</v>
          </cell>
          <cell r="BY5">
            <v>2</v>
          </cell>
          <cell r="BZ5">
            <v>2</v>
          </cell>
          <cell r="CA5">
            <v>2</v>
          </cell>
          <cell r="CB5">
            <v>2</v>
          </cell>
          <cell r="CC5">
            <v>2</v>
          </cell>
          <cell r="CD5">
            <v>3</v>
          </cell>
          <cell r="CE5">
            <v>3</v>
          </cell>
          <cell r="CF5">
            <v>3</v>
          </cell>
          <cell r="CG5">
            <v>3</v>
          </cell>
          <cell r="CH5">
            <v>3</v>
          </cell>
          <cell r="CI5">
            <v>3</v>
          </cell>
          <cell r="CJ5">
            <v>3</v>
          </cell>
          <cell r="CK5">
            <v>3</v>
          </cell>
          <cell r="CL5">
            <v>3</v>
          </cell>
          <cell r="CM5">
            <v>3</v>
          </cell>
          <cell r="CN5">
            <v>3</v>
          </cell>
          <cell r="CO5">
            <v>3</v>
          </cell>
          <cell r="CP5">
            <v>4</v>
          </cell>
          <cell r="CQ5">
            <v>4</v>
          </cell>
          <cell r="CR5">
            <v>4</v>
          </cell>
          <cell r="CS5">
            <v>4</v>
          </cell>
          <cell r="CT5">
            <v>4</v>
          </cell>
          <cell r="CU5">
            <v>4</v>
          </cell>
          <cell r="CV5">
            <v>4</v>
          </cell>
          <cell r="CW5">
            <v>4</v>
          </cell>
          <cell r="CX5">
            <v>4</v>
          </cell>
          <cell r="CY5">
            <v>4</v>
          </cell>
          <cell r="CZ5">
            <v>4</v>
          </cell>
          <cell r="DA5">
            <v>4</v>
          </cell>
          <cell r="DB5">
            <v>5</v>
          </cell>
          <cell r="DC5">
            <v>5</v>
          </cell>
          <cell r="DD5">
            <v>5</v>
          </cell>
          <cell r="DE5">
            <v>5</v>
          </cell>
          <cell r="DF5">
            <v>5</v>
          </cell>
          <cell r="DG5">
            <v>5</v>
          </cell>
          <cell r="DH5">
            <v>5</v>
          </cell>
          <cell r="DI5">
            <v>5</v>
          </cell>
          <cell r="DJ5">
            <v>5</v>
          </cell>
          <cell r="DK5">
            <v>5</v>
          </cell>
          <cell r="DL5">
            <v>5</v>
          </cell>
          <cell r="DM5">
            <v>5</v>
          </cell>
          <cell r="DN5">
            <v>6</v>
          </cell>
          <cell r="DO5">
            <v>6</v>
          </cell>
          <cell r="DP5">
            <v>6</v>
          </cell>
          <cell r="DQ5">
            <v>6</v>
          </cell>
          <cell r="DR5">
            <v>6</v>
          </cell>
          <cell r="DS5">
            <v>6</v>
          </cell>
          <cell r="DT5">
            <v>6</v>
          </cell>
          <cell r="DU5">
            <v>6</v>
          </cell>
          <cell r="DV5">
            <v>6</v>
          </cell>
          <cell r="DW5">
            <v>6</v>
          </cell>
          <cell r="DX5">
            <v>6</v>
          </cell>
          <cell r="DY5">
            <v>6</v>
          </cell>
          <cell r="DZ5">
            <v>7</v>
          </cell>
          <cell r="EA5">
            <v>7</v>
          </cell>
          <cell r="EB5">
            <v>7</v>
          </cell>
          <cell r="EC5">
            <v>7</v>
          </cell>
          <cell r="ED5">
            <v>7</v>
          </cell>
          <cell r="EE5">
            <v>7</v>
          </cell>
          <cell r="EF5">
            <v>7</v>
          </cell>
          <cell r="EG5">
            <v>7</v>
          </cell>
          <cell r="EH5">
            <v>7</v>
          </cell>
          <cell r="EI5">
            <v>7</v>
          </cell>
          <cell r="EJ5">
            <v>7</v>
          </cell>
          <cell r="EK5">
            <v>7</v>
          </cell>
          <cell r="EL5">
            <v>8</v>
          </cell>
          <cell r="EM5">
            <v>8</v>
          </cell>
          <cell r="EN5">
            <v>8</v>
          </cell>
          <cell r="EO5">
            <v>8</v>
          </cell>
          <cell r="EP5">
            <v>8</v>
          </cell>
          <cell r="EQ5">
            <v>8</v>
          </cell>
          <cell r="ER5">
            <v>8</v>
          </cell>
          <cell r="ES5">
            <v>8</v>
          </cell>
          <cell r="ET5">
            <v>8</v>
          </cell>
          <cell r="EU5">
            <v>8</v>
          </cell>
          <cell r="EV5">
            <v>8</v>
          </cell>
          <cell r="EW5">
            <v>8</v>
          </cell>
          <cell r="EX5">
            <v>9</v>
          </cell>
          <cell r="EY5">
            <v>9</v>
          </cell>
          <cell r="EZ5">
            <v>9</v>
          </cell>
          <cell r="FA5">
            <v>9</v>
          </cell>
          <cell r="FB5">
            <v>9</v>
          </cell>
          <cell r="FC5">
            <v>9</v>
          </cell>
          <cell r="FD5">
            <v>9</v>
          </cell>
          <cell r="FE5">
            <v>9</v>
          </cell>
          <cell r="FF5">
            <v>9</v>
          </cell>
          <cell r="FG5">
            <v>9</v>
          </cell>
          <cell r="FH5">
            <v>9</v>
          </cell>
          <cell r="FI5">
            <v>9</v>
          </cell>
          <cell r="FJ5">
            <v>10</v>
          </cell>
          <cell r="FK5">
            <v>10</v>
          </cell>
          <cell r="FL5">
            <v>10</v>
          </cell>
          <cell r="FM5">
            <v>10</v>
          </cell>
          <cell r="FN5">
            <v>10</v>
          </cell>
          <cell r="FO5">
            <v>10</v>
          </cell>
          <cell r="FP5">
            <v>10</v>
          </cell>
          <cell r="FQ5">
            <v>10</v>
          </cell>
        </row>
        <row r="6">
          <cell r="AK6">
            <v>0</v>
          </cell>
          <cell r="AL6">
            <v>0</v>
          </cell>
          <cell r="AM6">
            <v>0</v>
          </cell>
          <cell r="AN6">
            <v>0</v>
          </cell>
          <cell r="AO6">
            <v>0</v>
          </cell>
          <cell r="AP6">
            <v>0</v>
          </cell>
          <cell r="AQ6">
            <v>0</v>
          </cell>
          <cell r="AR6">
            <v>0</v>
          </cell>
          <cell r="AS6">
            <v>0</v>
          </cell>
          <cell r="AT6">
            <v>0</v>
          </cell>
          <cell r="AU6">
            <v>0</v>
          </cell>
          <cell r="AV6">
            <v>0</v>
          </cell>
          <cell r="AW6">
            <v>0</v>
          </cell>
          <cell r="AX6">
            <v>0</v>
          </cell>
          <cell r="AY6">
            <v>0</v>
          </cell>
          <cell r="AZ6">
            <v>0</v>
          </cell>
          <cell r="BA6">
            <v>0</v>
          </cell>
          <cell r="BB6">
            <v>0</v>
          </cell>
          <cell r="BC6">
            <v>0</v>
          </cell>
          <cell r="BD6">
            <v>0</v>
          </cell>
          <cell r="BE6">
            <v>0</v>
          </cell>
          <cell r="BF6">
            <v>345033.66666666669</v>
          </cell>
          <cell r="BG6">
            <v>345033.66666666669</v>
          </cell>
          <cell r="BH6">
            <v>345033.66666666669</v>
          </cell>
          <cell r="BI6">
            <v>345033.66666666669</v>
          </cell>
          <cell r="BJ6">
            <v>345033.66666666669</v>
          </cell>
          <cell r="BK6">
            <v>345033.66666666669</v>
          </cell>
          <cell r="BL6">
            <v>345033.66666666669</v>
          </cell>
          <cell r="BM6">
            <v>345033.66666666669</v>
          </cell>
          <cell r="BN6">
            <v>345033.66666666669</v>
          </cell>
          <cell r="BO6">
            <v>345033.66666666669</v>
          </cell>
          <cell r="BP6">
            <v>345033.66666666669</v>
          </cell>
          <cell r="BQ6">
            <v>345033.66666666669</v>
          </cell>
          <cell r="BR6">
            <v>353099.87916666665</v>
          </cell>
          <cell r="BS6">
            <v>353099.87916666665</v>
          </cell>
          <cell r="BT6">
            <v>353099.87916666665</v>
          </cell>
          <cell r="BU6">
            <v>353099.87916666665</v>
          </cell>
          <cell r="BV6">
            <v>353099.87916666665</v>
          </cell>
          <cell r="BW6">
            <v>353099.87916666665</v>
          </cell>
          <cell r="BX6">
            <v>353099.87916666665</v>
          </cell>
          <cell r="BY6">
            <v>353099.87916666665</v>
          </cell>
          <cell r="BZ6">
            <v>353099.87916666665</v>
          </cell>
          <cell r="CA6">
            <v>353099.87916666665</v>
          </cell>
          <cell r="CB6">
            <v>353099.87916666665</v>
          </cell>
          <cell r="CC6">
            <v>353099.87916666665</v>
          </cell>
          <cell r="CD6">
            <v>363692.8755416667</v>
          </cell>
          <cell r="CE6">
            <v>363692.8755416667</v>
          </cell>
          <cell r="CF6">
            <v>363692.8755416667</v>
          </cell>
          <cell r="CG6">
            <v>363692.8755416667</v>
          </cell>
          <cell r="CH6">
            <v>363692.8755416667</v>
          </cell>
          <cell r="CI6">
            <v>363692.8755416667</v>
          </cell>
          <cell r="CJ6">
            <v>363692.8755416667</v>
          </cell>
          <cell r="CK6">
            <v>363692.8755416667</v>
          </cell>
          <cell r="CL6">
            <v>363692.8755416667</v>
          </cell>
          <cell r="CM6">
            <v>363692.8755416667</v>
          </cell>
          <cell r="CN6">
            <v>363692.8755416667</v>
          </cell>
          <cell r="CO6">
            <v>363692.8755416667</v>
          </cell>
          <cell r="CP6">
            <v>374603.66180791677</v>
          </cell>
          <cell r="CQ6">
            <v>374603.66180791677</v>
          </cell>
          <cell r="CR6">
            <v>374603.66180791677</v>
          </cell>
          <cell r="CS6">
            <v>374603.66180791677</v>
          </cell>
          <cell r="CT6">
            <v>0</v>
          </cell>
          <cell r="CU6">
            <v>0</v>
          </cell>
          <cell r="CV6">
            <v>0</v>
          </cell>
          <cell r="CW6">
            <v>0</v>
          </cell>
          <cell r="CX6">
            <v>0</v>
          </cell>
          <cell r="CY6">
            <v>0</v>
          </cell>
          <cell r="CZ6">
            <v>0</v>
          </cell>
          <cell r="DA6">
            <v>0</v>
          </cell>
          <cell r="DB6">
            <v>0</v>
          </cell>
          <cell r="DC6">
            <v>0</v>
          </cell>
          <cell r="DD6">
            <v>0</v>
          </cell>
          <cell r="DE6">
            <v>0</v>
          </cell>
          <cell r="DF6">
            <v>0</v>
          </cell>
          <cell r="DG6">
            <v>0</v>
          </cell>
          <cell r="DH6">
            <v>0</v>
          </cell>
          <cell r="DI6">
            <v>0</v>
          </cell>
          <cell r="DJ6">
            <v>0</v>
          </cell>
          <cell r="DK6">
            <v>0</v>
          </cell>
          <cell r="DL6">
            <v>0</v>
          </cell>
          <cell r="DM6">
            <v>0</v>
          </cell>
          <cell r="DN6">
            <v>0</v>
          </cell>
          <cell r="DO6">
            <v>0</v>
          </cell>
          <cell r="DP6">
            <v>0</v>
          </cell>
          <cell r="DQ6">
            <v>0</v>
          </cell>
          <cell r="DR6">
            <v>0</v>
          </cell>
          <cell r="DS6">
            <v>0</v>
          </cell>
          <cell r="DT6">
            <v>0</v>
          </cell>
          <cell r="DU6">
            <v>0</v>
          </cell>
          <cell r="DV6">
            <v>0</v>
          </cell>
          <cell r="DW6">
            <v>0</v>
          </cell>
          <cell r="DX6">
            <v>0</v>
          </cell>
          <cell r="DY6">
            <v>0</v>
          </cell>
          <cell r="DZ6">
            <v>0</v>
          </cell>
          <cell r="EA6">
            <v>0</v>
          </cell>
          <cell r="EB6">
            <v>0</v>
          </cell>
          <cell r="EC6">
            <v>0</v>
          </cell>
          <cell r="ED6">
            <v>0</v>
          </cell>
          <cell r="EE6">
            <v>0</v>
          </cell>
          <cell r="EF6">
            <v>0</v>
          </cell>
          <cell r="EG6">
            <v>0</v>
          </cell>
          <cell r="EH6">
            <v>0</v>
          </cell>
          <cell r="EI6">
            <v>0</v>
          </cell>
          <cell r="EJ6">
            <v>0</v>
          </cell>
          <cell r="EK6">
            <v>0</v>
          </cell>
          <cell r="EL6">
            <v>0</v>
          </cell>
          <cell r="EM6">
            <v>0</v>
          </cell>
          <cell r="EN6">
            <v>0</v>
          </cell>
          <cell r="EO6">
            <v>0</v>
          </cell>
          <cell r="EP6">
            <v>0</v>
          </cell>
          <cell r="EQ6">
            <v>0</v>
          </cell>
          <cell r="ER6">
            <v>0</v>
          </cell>
          <cell r="ES6">
            <v>0</v>
          </cell>
          <cell r="ET6">
            <v>0</v>
          </cell>
          <cell r="EU6">
            <v>0</v>
          </cell>
          <cell r="EV6">
            <v>0</v>
          </cell>
          <cell r="EW6">
            <v>0</v>
          </cell>
          <cell r="EX6">
            <v>0</v>
          </cell>
          <cell r="EY6">
            <v>0</v>
          </cell>
          <cell r="EZ6">
            <v>0</v>
          </cell>
          <cell r="FA6">
            <v>0</v>
          </cell>
          <cell r="FB6">
            <v>0</v>
          </cell>
          <cell r="FC6">
            <v>0</v>
          </cell>
          <cell r="FD6">
            <v>0</v>
          </cell>
          <cell r="FE6">
            <v>0</v>
          </cell>
          <cell r="FF6">
            <v>0</v>
          </cell>
          <cell r="FG6">
            <v>0</v>
          </cell>
          <cell r="FH6">
            <v>0</v>
          </cell>
          <cell r="FI6">
            <v>0</v>
          </cell>
          <cell r="FJ6">
            <v>0</v>
          </cell>
          <cell r="FK6">
            <v>0</v>
          </cell>
          <cell r="FL6">
            <v>0</v>
          </cell>
          <cell r="FM6">
            <v>0</v>
          </cell>
          <cell r="FN6">
            <v>0</v>
          </cell>
          <cell r="FO6">
            <v>0</v>
          </cell>
          <cell r="FP6">
            <v>0</v>
          </cell>
          <cell r="FQ6">
            <v>0</v>
          </cell>
        </row>
        <row r="7">
          <cell r="AK7">
            <v>0</v>
          </cell>
          <cell r="AL7">
            <v>0</v>
          </cell>
          <cell r="AM7">
            <v>0</v>
          </cell>
          <cell r="AN7">
            <v>0</v>
          </cell>
          <cell r="AO7">
            <v>0</v>
          </cell>
          <cell r="AP7">
            <v>0</v>
          </cell>
          <cell r="AQ7">
            <v>0</v>
          </cell>
          <cell r="AR7">
            <v>0</v>
          </cell>
          <cell r="AS7">
            <v>0</v>
          </cell>
          <cell r="AT7">
            <v>0</v>
          </cell>
          <cell r="AU7">
            <v>0</v>
          </cell>
          <cell r="AV7">
            <v>0</v>
          </cell>
          <cell r="AW7">
            <v>0</v>
          </cell>
          <cell r="AX7">
            <v>0</v>
          </cell>
          <cell r="AY7">
            <v>0</v>
          </cell>
          <cell r="AZ7">
            <v>0</v>
          </cell>
          <cell r="BA7">
            <v>0</v>
          </cell>
          <cell r="BB7">
            <v>0</v>
          </cell>
          <cell r="BC7">
            <v>0</v>
          </cell>
          <cell r="BD7">
            <v>0</v>
          </cell>
          <cell r="BE7">
            <v>0</v>
          </cell>
          <cell r="BF7">
            <v>-94376.926666666681</v>
          </cell>
          <cell r="BG7">
            <v>-94376.926666666681</v>
          </cell>
          <cell r="BH7">
            <v>-94376.926666666681</v>
          </cell>
          <cell r="BI7">
            <v>-94376.926666666681</v>
          </cell>
          <cell r="BJ7">
            <v>-94376.926666666681</v>
          </cell>
          <cell r="BK7">
            <v>-94376.926666666681</v>
          </cell>
          <cell r="BL7">
            <v>-94376.926666666681</v>
          </cell>
          <cell r="BM7">
            <v>-94376.926666666681</v>
          </cell>
          <cell r="BN7">
            <v>-94376.926666666681</v>
          </cell>
          <cell r="BO7">
            <v>-94376.926666666681</v>
          </cell>
          <cell r="BP7">
            <v>-94376.926666666681</v>
          </cell>
          <cell r="BQ7">
            <v>-94376.926666666681</v>
          </cell>
          <cell r="BR7">
            <v>-97139.690541666656</v>
          </cell>
          <cell r="BS7">
            <v>-97139.690541666656</v>
          </cell>
          <cell r="BT7">
            <v>-97139.690541666656</v>
          </cell>
          <cell r="BU7">
            <v>-97139.690541666656</v>
          </cell>
          <cell r="BV7">
            <v>-97139.690541666656</v>
          </cell>
          <cell r="BW7">
            <v>-97139.690541666656</v>
          </cell>
          <cell r="BX7">
            <v>-97139.690541666656</v>
          </cell>
          <cell r="BY7">
            <v>-97139.690541666656</v>
          </cell>
          <cell r="BZ7">
            <v>-97139.690541666656</v>
          </cell>
          <cell r="CA7">
            <v>-97139.690541666656</v>
          </cell>
          <cell r="CB7">
            <v>-97139.690541666656</v>
          </cell>
          <cell r="CC7">
            <v>-97139.690541666656</v>
          </cell>
          <cell r="CD7">
            <v>-100053.88125791667</v>
          </cell>
          <cell r="CE7">
            <v>-100053.88125791667</v>
          </cell>
          <cell r="CF7">
            <v>-100053.88125791667</v>
          </cell>
          <cell r="CG7">
            <v>-100053.88125791667</v>
          </cell>
          <cell r="CH7">
            <v>-100053.88125791667</v>
          </cell>
          <cell r="CI7">
            <v>-100053.88125791667</v>
          </cell>
          <cell r="CJ7">
            <v>-100053.88125791667</v>
          </cell>
          <cell r="CK7">
            <v>-100053.88125791667</v>
          </cell>
          <cell r="CL7">
            <v>-100053.88125791667</v>
          </cell>
          <cell r="CM7">
            <v>-100053.88125791667</v>
          </cell>
          <cell r="CN7">
            <v>-100053.88125791667</v>
          </cell>
          <cell r="CO7">
            <v>-100053.88125791667</v>
          </cell>
          <cell r="CP7">
            <v>-103055.49769565416</v>
          </cell>
          <cell r="CQ7">
            <v>-103055.49769565416</v>
          </cell>
          <cell r="CR7">
            <v>-103055.49769565416</v>
          </cell>
          <cell r="CS7">
            <v>-103055.49769565416</v>
          </cell>
          <cell r="CT7">
            <v>0</v>
          </cell>
          <cell r="CU7">
            <v>0</v>
          </cell>
          <cell r="CV7">
            <v>0</v>
          </cell>
          <cell r="CW7">
            <v>0</v>
          </cell>
          <cell r="CX7">
            <v>0</v>
          </cell>
          <cell r="CY7">
            <v>0</v>
          </cell>
          <cell r="CZ7">
            <v>0</v>
          </cell>
          <cell r="DA7">
            <v>0</v>
          </cell>
          <cell r="DB7">
            <v>0</v>
          </cell>
          <cell r="DC7">
            <v>0</v>
          </cell>
          <cell r="DD7">
            <v>0</v>
          </cell>
          <cell r="DE7">
            <v>0</v>
          </cell>
          <cell r="DF7">
            <v>0</v>
          </cell>
          <cell r="DG7">
            <v>0</v>
          </cell>
          <cell r="DH7">
            <v>0</v>
          </cell>
          <cell r="DI7">
            <v>0</v>
          </cell>
          <cell r="DJ7">
            <v>0</v>
          </cell>
          <cell r="DK7">
            <v>0</v>
          </cell>
          <cell r="DL7">
            <v>0</v>
          </cell>
          <cell r="DM7">
            <v>0</v>
          </cell>
          <cell r="DN7">
            <v>0</v>
          </cell>
          <cell r="DO7">
            <v>0</v>
          </cell>
          <cell r="DP7">
            <v>0</v>
          </cell>
          <cell r="DQ7">
            <v>0</v>
          </cell>
          <cell r="DR7">
            <v>0</v>
          </cell>
          <cell r="DS7">
            <v>0</v>
          </cell>
          <cell r="DT7">
            <v>0</v>
          </cell>
          <cell r="DU7">
            <v>0</v>
          </cell>
          <cell r="DV7">
            <v>0</v>
          </cell>
          <cell r="DW7">
            <v>0</v>
          </cell>
          <cell r="DX7">
            <v>0</v>
          </cell>
          <cell r="DY7">
            <v>0</v>
          </cell>
          <cell r="DZ7">
            <v>0</v>
          </cell>
          <cell r="EA7">
            <v>0</v>
          </cell>
          <cell r="EB7">
            <v>0</v>
          </cell>
          <cell r="EC7">
            <v>0</v>
          </cell>
          <cell r="ED7">
            <v>0</v>
          </cell>
          <cell r="EE7">
            <v>0</v>
          </cell>
          <cell r="EF7">
            <v>0</v>
          </cell>
          <cell r="EG7">
            <v>0</v>
          </cell>
          <cell r="EH7">
            <v>0</v>
          </cell>
          <cell r="EI7">
            <v>0</v>
          </cell>
          <cell r="EJ7">
            <v>0</v>
          </cell>
          <cell r="EK7">
            <v>0</v>
          </cell>
          <cell r="EL7">
            <v>0</v>
          </cell>
          <cell r="EM7">
            <v>0</v>
          </cell>
          <cell r="EN7">
            <v>0</v>
          </cell>
          <cell r="EO7">
            <v>0</v>
          </cell>
          <cell r="EP7">
            <v>0</v>
          </cell>
          <cell r="EQ7">
            <v>0</v>
          </cell>
          <cell r="ER7">
            <v>0</v>
          </cell>
          <cell r="ES7">
            <v>0</v>
          </cell>
          <cell r="ET7">
            <v>0</v>
          </cell>
          <cell r="EU7">
            <v>0</v>
          </cell>
          <cell r="EV7">
            <v>0</v>
          </cell>
          <cell r="EW7">
            <v>0</v>
          </cell>
          <cell r="EX7">
            <v>0</v>
          </cell>
          <cell r="EY7">
            <v>0</v>
          </cell>
          <cell r="EZ7">
            <v>0</v>
          </cell>
          <cell r="FA7">
            <v>0</v>
          </cell>
          <cell r="FB7">
            <v>0</v>
          </cell>
          <cell r="FC7">
            <v>0</v>
          </cell>
          <cell r="FD7">
            <v>0</v>
          </cell>
          <cell r="FE7">
            <v>0</v>
          </cell>
          <cell r="FF7">
            <v>0</v>
          </cell>
          <cell r="FG7">
            <v>0</v>
          </cell>
          <cell r="FH7">
            <v>0</v>
          </cell>
          <cell r="FI7">
            <v>0</v>
          </cell>
          <cell r="FJ7">
            <v>0</v>
          </cell>
          <cell r="FK7">
            <v>0</v>
          </cell>
          <cell r="FL7">
            <v>0</v>
          </cell>
          <cell r="FM7">
            <v>0</v>
          </cell>
          <cell r="FN7">
            <v>0</v>
          </cell>
          <cell r="FO7">
            <v>0</v>
          </cell>
          <cell r="FP7">
            <v>0</v>
          </cell>
          <cell r="FQ7">
            <v>0</v>
          </cell>
        </row>
        <row r="8">
          <cell r="AK8">
            <v>0</v>
          </cell>
          <cell r="AL8">
            <v>0</v>
          </cell>
          <cell r="AM8">
            <v>0</v>
          </cell>
          <cell r="AN8">
            <v>0</v>
          </cell>
          <cell r="AO8">
            <v>0</v>
          </cell>
          <cell r="AP8">
            <v>0</v>
          </cell>
          <cell r="AQ8">
            <v>0</v>
          </cell>
          <cell r="AR8">
            <v>0</v>
          </cell>
          <cell r="AS8">
            <v>0</v>
          </cell>
          <cell r="AT8">
            <v>0</v>
          </cell>
          <cell r="AU8">
            <v>0</v>
          </cell>
          <cell r="AV8">
            <v>0</v>
          </cell>
          <cell r="AW8">
            <v>0</v>
          </cell>
          <cell r="AX8">
            <v>0</v>
          </cell>
          <cell r="AY8">
            <v>0</v>
          </cell>
          <cell r="AZ8">
            <v>0</v>
          </cell>
          <cell r="BA8">
            <v>0</v>
          </cell>
          <cell r="BB8">
            <v>0</v>
          </cell>
          <cell r="BC8">
            <v>0</v>
          </cell>
          <cell r="BD8">
            <v>0</v>
          </cell>
          <cell r="BE8">
            <v>0</v>
          </cell>
          <cell r="BF8">
            <v>250656.74</v>
          </cell>
          <cell r="BG8">
            <v>250656.74</v>
          </cell>
          <cell r="BH8">
            <v>250656.74</v>
          </cell>
          <cell r="BI8">
            <v>250656.74</v>
          </cell>
          <cell r="BJ8">
            <v>250656.74</v>
          </cell>
          <cell r="BK8">
            <v>250656.74</v>
          </cell>
          <cell r="BL8">
            <v>250656.74</v>
          </cell>
          <cell r="BM8">
            <v>250656.74</v>
          </cell>
          <cell r="BN8">
            <v>250656.74</v>
          </cell>
          <cell r="BO8">
            <v>250656.74</v>
          </cell>
          <cell r="BP8">
            <v>250656.74</v>
          </cell>
          <cell r="BQ8">
            <v>250656.74</v>
          </cell>
          <cell r="BR8">
            <v>255960.18862500001</v>
          </cell>
          <cell r="BS8">
            <v>255960.18862500001</v>
          </cell>
          <cell r="BT8">
            <v>255960.18862500001</v>
          </cell>
          <cell r="BU8">
            <v>255960.18862500001</v>
          </cell>
          <cell r="BV8">
            <v>255960.18862500001</v>
          </cell>
          <cell r="BW8">
            <v>255960.18862500001</v>
          </cell>
          <cell r="BX8">
            <v>255960.18862500001</v>
          </cell>
          <cell r="BY8">
            <v>255960.18862500001</v>
          </cell>
          <cell r="BZ8">
            <v>255960.18862500001</v>
          </cell>
          <cell r="CA8">
            <v>255960.18862500001</v>
          </cell>
          <cell r="CB8">
            <v>255960.18862500001</v>
          </cell>
          <cell r="CC8">
            <v>255960.18862500001</v>
          </cell>
          <cell r="CD8">
            <v>263638.99428375001</v>
          </cell>
          <cell r="CE8">
            <v>263638.99428375001</v>
          </cell>
          <cell r="CF8">
            <v>263638.99428375001</v>
          </cell>
          <cell r="CG8">
            <v>263638.99428375001</v>
          </cell>
          <cell r="CH8">
            <v>263638.99428375001</v>
          </cell>
          <cell r="CI8">
            <v>263638.99428375001</v>
          </cell>
          <cell r="CJ8">
            <v>263638.99428375001</v>
          </cell>
          <cell r="CK8">
            <v>263638.99428375001</v>
          </cell>
          <cell r="CL8">
            <v>263638.99428375001</v>
          </cell>
          <cell r="CM8">
            <v>263638.99428375001</v>
          </cell>
          <cell r="CN8">
            <v>263638.99428375001</v>
          </cell>
          <cell r="CO8">
            <v>263638.99428375001</v>
          </cell>
          <cell r="CP8">
            <v>271548.1641122626</v>
          </cell>
          <cell r="CQ8">
            <v>271548.1641122626</v>
          </cell>
          <cell r="CR8">
            <v>271548.1641122626</v>
          </cell>
          <cell r="CS8">
            <v>271548.1641122626</v>
          </cell>
          <cell r="CT8">
            <v>0</v>
          </cell>
          <cell r="CU8">
            <v>0</v>
          </cell>
          <cell r="CV8">
            <v>0</v>
          </cell>
          <cell r="CW8">
            <v>0</v>
          </cell>
          <cell r="CX8">
            <v>0</v>
          </cell>
          <cell r="CY8">
            <v>0</v>
          </cell>
          <cell r="CZ8">
            <v>0</v>
          </cell>
          <cell r="DA8">
            <v>0</v>
          </cell>
          <cell r="DB8">
            <v>0</v>
          </cell>
          <cell r="DC8">
            <v>0</v>
          </cell>
          <cell r="DD8">
            <v>0</v>
          </cell>
          <cell r="DE8">
            <v>0</v>
          </cell>
          <cell r="DF8">
            <v>0</v>
          </cell>
          <cell r="DG8">
            <v>0</v>
          </cell>
          <cell r="DH8">
            <v>0</v>
          </cell>
          <cell r="DI8">
            <v>0</v>
          </cell>
          <cell r="DJ8">
            <v>0</v>
          </cell>
          <cell r="DK8">
            <v>0</v>
          </cell>
          <cell r="DL8">
            <v>0</v>
          </cell>
          <cell r="DM8">
            <v>0</v>
          </cell>
          <cell r="DN8">
            <v>0</v>
          </cell>
          <cell r="DO8">
            <v>0</v>
          </cell>
          <cell r="DP8">
            <v>0</v>
          </cell>
          <cell r="DQ8">
            <v>0</v>
          </cell>
          <cell r="DR8">
            <v>0</v>
          </cell>
          <cell r="DS8">
            <v>0</v>
          </cell>
          <cell r="DT8">
            <v>0</v>
          </cell>
          <cell r="DU8">
            <v>0</v>
          </cell>
          <cell r="DV8">
            <v>0</v>
          </cell>
          <cell r="DW8">
            <v>0</v>
          </cell>
          <cell r="DX8">
            <v>0</v>
          </cell>
          <cell r="DY8">
            <v>0</v>
          </cell>
          <cell r="DZ8">
            <v>0</v>
          </cell>
          <cell r="EA8">
            <v>0</v>
          </cell>
          <cell r="EB8">
            <v>0</v>
          </cell>
          <cell r="EC8">
            <v>0</v>
          </cell>
          <cell r="ED8">
            <v>0</v>
          </cell>
          <cell r="EE8">
            <v>0</v>
          </cell>
          <cell r="EF8">
            <v>0</v>
          </cell>
          <cell r="EG8">
            <v>0</v>
          </cell>
          <cell r="EH8">
            <v>0</v>
          </cell>
          <cell r="EI8">
            <v>0</v>
          </cell>
          <cell r="EJ8">
            <v>0</v>
          </cell>
          <cell r="EK8">
            <v>0</v>
          </cell>
          <cell r="EL8">
            <v>0</v>
          </cell>
          <cell r="EM8">
            <v>0</v>
          </cell>
          <cell r="EN8">
            <v>0</v>
          </cell>
          <cell r="EO8">
            <v>0</v>
          </cell>
          <cell r="EP8">
            <v>0</v>
          </cell>
          <cell r="EQ8">
            <v>0</v>
          </cell>
          <cell r="ER8">
            <v>0</v>
          </cell>
          <cell r="ES8">
            <v>0</v>
          </cell>
          <cell r="ET8">
            <v>0</v>
          </cell>
          <cell r="EU8">
            <v>0</v>
          </cell>
          <cell r="EV8">
            <v>0</v>
          </cell>
          <cell r="EW8">
            <v>0</v>
          </cell>
          <cell r="EX8">
            <v>0</v>
          </cell>
          <cell r="EY8">
            <v>0</v>
          </cell>
          <cell r="EZ8">
            <v>0</v>
          </cell>
          <cell r="FA8">
            <v>0</v>
          </cell>
          <cell r="FB8">
            <v>0</v>
          </cell>
          <cell r="FC8">
            <v>0</v>
          </cell>
          <cell r="FD8">
            <v>0</v>
          </cell>
          <cell r="FE8">
            <v>0</v>
          </cell>
          <cell r="FF8">
            <v>0</v>
          </cell>
          <cell r="FG8">
            <v>0</v>
          </cell>
          <cell r="FH8">
            <v>0</v>
          </cell>
          <cell r="FI8">
            <v>0</v>
          </cell>
          <cell r="FJ8">
            <v>0</v>
          </cell>
          <cell r="FK8">
            <v>0</v>
          </cell>
          <cell r="FL8">
            <v>0</v>
          </cell>
          <cell r="FM8">
            <v>0</v>
          </cell>
          <cell r="FN8">
            <v>0</v>
          </cell>
          <cell r="FO8">
            <v>0</v>
          </cell>
          <cell r="FP8">
            <v>0</v>
          </cell>
          <cell r="FQ8">
            <v>0</v>
          </cell>
        </row>
        <row r="9">
          <cell r="AK9">
            <v>0</v>
          </cell>
          <cell r="AL9">
            <v>0</v>
          </cell>
          <cell r="AM9">
            <v>0</v>
          </cell>
          <cell r="AN9">
            <v>0</v>
          </cell>
          <cell r="AO9">
            <v>0</v>
          </cell>
          <cell r="AP9">
            <v>0</v>
          </cell>
          <cell r="AQ9">
            <v>0</v>
          </cell>
          <cell r="AR9">
            <v>0</v>
          </cell>
          <cell r="AS9">
            <v>0</v>
          </cell>
          <cell r="AT9">
            <v>0</v>
          </cell>
          <cell r="AU9">
            <v>0</v>
          </cell>
          <cell r="AV9">
            <v>0</v>
          </cell>
          <cell r="AW9">
            <v>0</v>
          </cell>
          <cell r="AX9">
            <v>0</v>
          </cell>
          <cell r="AY9">
            <v>0</v>
          </cell>
          <cell r="AZ9">
            <v>0</v>
          </cell>
          <cell r="BA9">
            <v>0</v>
          </cell>
          <cell r="BB9">
            <v>0</v>
          </cell>
          <cell r="BC9">
            <v>0</v>
          </cell>
          <cell r="BD9">
            <v>0</v>
          </cell>
          <cell r="BE9">
            <v>0</v>
          </cell>
          <cell r="BF9">
            <v>-5837.5</v>
          </cell>
          <cell r="BG9">
            <v>-5837.5</v>
          </cell>
          <cell r="BH9">
            <v>-5837.5</v>
          </cell>
          <cell r="BI9">
            <v>-5837.5</v>
          </cell>
          <cell r="BJ9">
            <v>-5837.5</v>
          </cell>
          <cell r="BK9">
            <v>-5837.5</v>
          </cell>
          <cell r="BL9">
            <v>-5837.5</v>
          </cell>
          <cell r="BM9">
            <v>-5837.5</v>
          </cell>
          <cell r="BN9">
            <v>-5837.5</v>
          </cell>
          <cell r="BO9">
            <v>-5837.5</v>
          </cell>
          <cell r="BP9">
            <v>-5837.5</v>
          </cell>
          <cell r="BQ9">
            <v>-5837.5</v>
          </cell>
          <cell r="BR9">
            <v>-5837.5</v>
          </cell>
          <cell r="BS9">
            <v>-5837.5</v>
          </cell>
          <cell r="BT9">
            <v>-5837.5</v>
          </cell>
          <cell r="BU9">
            <v>-5837.5</v>
          </cell>
          <cell r="BV9">
            <v>-5837.5</v>
          </cell>
          <cell r="BW9">
            <v>-5837.5</v>
          </cell>
          <cell r="BX9">
            <v>-5837.5</v>
          </cell>
          <cell r="BY9">
            <v>-5837.5</v>
          </cell>
          <cell r="BZ9">
            <v>-5837.5</v>
          </cell>
          <cell r="CA9">
            <v>-5837.5</v>
          </cell>
          <cell r="CB9">
            <v>-5837.5</v>
          </cell>
          <cell r="CC9">
            <v>-5837.5</v>
          </cell>
          <cell r="CD9">
            <v>-5837.5</v>
          </cell>
          <cell r="CE9">
            <v>-5837.5</v>
          </cell>
          <cell r="CF9">
            <v>-5837.5</v>
          </cell>
          <cell r="CG9">
            <v>-5837.5</v>
          </cell>
          <cell r="CH9">
            <v>-5837.5</v>
          </cell>
          <cell r="CI9">
            <v>-5837.5</v>
          </cell>
          <cell r="CJ9">
            <v>-5837.5</v>
          </cell>
          <cell r="CK9">
            <v>-5837.5</v>
          </cell>
          <cell r="CL9">
            <v>-5837.5</v>
          </cell>
          <cell r="CM9">
            <v>-5837.5</v>
          </cell>
          <cell r="CN9">
            <v>-5837.5</v>
          </cell>
          <cell r="CO9">
            <v>-5837.5</v>
          </cell>
          <cell r="CP9">
            <v>-5837.5</v>
          </cell>
          <cell r="CQ9">
            <v>-5837.5</v>
          </cell>
          <cell r="CR9">
            <v>-5837.5</v>
          </cell>
          <cell r="CS9">
            <v>-5837.5</v>
          </cell>
          <cell r="CT9">
            <v>0</v>
          </cell>
          <cell r="CU9">
            <v>0</v>
          </cell>
          <cell r="CV9">
            <v>0</v>
          </cell>
          <cell r="CW9">
            <v>0</v>
          </cell>
          <cell r="CX9">
            <v>0</v>
          </cell>
          <cell r="CY9">
            <v>0</v>
          </cell>
          <cell r="CZ9">
            <v>0</v>
          </cell>
          <cell r="DA9">
            <v>0</v>
          </cell>
          <cell r="DB9">
            <v>0</v>
          </cell>
          <cell r="DC9">
            <v>0</v>
          </cell>
          <cell r="DD9">
            <v>0</v>
          </cell>
          <cell r="DE9">
            <v>0</v>
          </cell>
          <cell r="DF9">
            <v>0</v>
          </cell>
          <cell r="DG9">
            <v>0</v>
          </cell>
          <cell r="DH9">
            <v>0</v>
          </cell>
          <cell r="DI9">
            <v>0</v>
          </cell>
          <cell r="DJ9">
            <v>0</v>
          </cell>
          <cell r="DK9">
            <v>0</v>
          </cell>
          <cell r="DL9">
            <v>0</v>
          </cell>
          <cell r="DM9">
            <v>0</v>
          </cell>
          <cell r="DN9">
            <v>0</v>
          </cell>
          <cell r="DO9">
            <v>0</v>
          </cell>
          <cell r="DP9">
            <v>0</v>
          </cell>
          <cell r="DQ9">
            <v>0</v>
          </cell>
          <cell r="DR9">
            <v>0</v>
          </cell>
          <cell r="DS9">
            <v>0</v>
          </cell>
          <cell r="DT9">
            <v>0</v>
          </cell>
          <cell r="DU9">
            <v>0</v>
          </cell>
          <cell r="DV9">
            <v>0</v>
          </cell>
          <cell r="DW9">
            <v>0</v>
          </cell>
          <cell r="DX9">
            <v>0</v>
          </cell>
          <cell r="DY9">
            <v>0</v>
          </cell>
          <cell r="DZ9">
            <v>0</v>
          </cell>
          <cell r="EA9">
            <v>0</v>
          </cell>
          <cell r="EB9">
            <v>0</v>
          </cell>
          <cell r="EC9">
            <v>0</v>
          </cell>
          <cell r="ED9">
            <v>0</v>
          </cell>
          <cell r="EE9">
            <v>0</v>
          </cell>
          <cell r="EF9">
            <v>0</v>
          </cell>
          <cell r="EG9">
            <v>0</v>
          </cell>
          <cell r="EH9">
            <v>0</v>
          </cell>
          <cell r="EI9">
            <v>0</v>
          </cell>
          <cell r="EJ9">
            <v>0</v>
          </cell>
          <cell r="EK9">
            <v>0</v>
          </cell>
          <cell r="EL9">
            <v>0</v>
          </cell>
          <cell r="EM9">
            <v>0</v>
          </cell>
          <cell r="EN9">
            <v>0</v>
          </cell>
          <cell r="EO9">
            <v>0</v>
          </cell>
          <cell r="EP9">
            <v>0</v>
          </cell>
          <cell r="EQ9">
            <v>0</v>
          </cell>
          <cell r="ER9">
            <v>0</v>
          </cell>
          <cell r="ES9">
            <v>0</v>
          </cell>
          <cell r="ET9">
            <v>0</v>
          </cell>
          <cell r="EU9">
            <v>0</v>
          </cell>
          <cell r="EV9">
            <v>0</v>
          </cell>
          <cell r="EW9">
            <v>0</v>
          </cell>
          <cell r="EX9">
            <v>0</v>
          </cell>
          <cell r="EY9">
            <v>0</v>
          </cell>
          <cell r="EZ9">
            <v>0</v>
          </cell>
          <cell r="FA9">
            <v>0</v>
          </cell>
          <cell r="FB9">
            <v>0</v>
          </cell>
          <cell r="FC9">
            <v>0</v>
          </cell>
          <cell r="FD9">
            <v>0</v>
          </cell>
          <cell r="FE9">
            <v>0</v>
          </cell>
          <cell r="FF9">
            <v>0</v>
          </cell>
          <cell r="FG9">
            <v>0</v>
          </cell>
          <cell r="FH9">
            <v>0</v>
          </cell>
          <cell r="FI9">
            <v>0</v>
          </cell>
          <cell r="FJ9">
            <v>0</v>
          </cell>
          <cell r="FK9">
            <v>0</v>
          </cell>
          <cell r="FL9">
            <v>0</v>
          </cell>
          <cell r="FM9">
            <v>0</v>
          </cell>
          <cell r="FN9">
            <v>0</v>
          </cell>
          <cell r="FO9">
            <v>0</v>
          </cell>
          <cell r="FP9">
            <v>0</v>
          </cell>
          <cell r="FQ9">
            <v>0</v>
          </cell>
        </row>
        <row r="10">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244819.24</v>
          </cell>
          <cell r="BG10">
            <v>244819.24</v>
          </cell>
          <cell r="BH10">
            <v>244819.24</v>
          </cell>
          <cell r="BI10">
            <v>244819.24</v>
          </cell>
          <cell r="BJ10">
            <v>244819.24</v>
          </cell>
          <cell r="BK10">
            <v>244819.24</v>
          </cell>
          <cell r="BL10">
            <v>244819.24</v>
          </cell>
          <cell r="BM10">
            <v>244819.24</v>
          </cell>
          <cell r="BN10">
            <v>244819.24</v>
          </cell>
          <cell r="BO10">
            <v>244819.24</v>
          </cell>
          <cell r="BP10">
            <v>244819.24</v>
          </cell>
          <cell r="BQ10">
            <v>244819.24</v>
          </cell>
          <cell r="BR10">
            <v>250122.68862500001</v>
          </cell>
          <cell r="BS10">
            <v>250122.68862500001</v>
          </cell>
          <cell r="BT10">
            <v>250122.68862500001</v>
          </cell>
          <cell r="BU10">
            <v>250122.68862500001</v>
          </cell>
          <cell r="BV10">
            <v>250122.68862500001</v>
          </cell>
          <cell r="BW10">
            <v>250122.68862500001</v>
          </cell>
          <cell r="BX10">
            <v>250122.68862500001</v>
          </cell>
          <cell r="BY10">
            <v>250122.68862500001</v>
          </cell>
          <cell r="BZ10">
            <v>250122.68862500001</v>
          </cell>
          <cell r="CA10">
            <v>250122.68862500001</v>
          </cell>
          <cell r="CB10">
            <v>250122.68862500001</v>
          </cell>
          <cell r="CC10">
            <v>250122.68862500001</v>
          </cell>
          <cell r="CD10">
            <v>257801.49428375001</v>
          </cell>
          <cell r="CE10">
            <v>257801.49428375001</v>
          </cell>
          <cell r="CF10">
            <v>257801.49428375001</v>
          </cell>
          <cell r="CG10">
            <v>257801.49428375001</v>
          </cell>
          <cell r="CH10">
            <v>257801.49428375001</v>
          </cell>
          <cell r="CI10">
            <v>257801.49428375001</v>
          </cell>
          <cell r="CJ10">
            <v>257801.49428375001</v>
          </cell>
          <cell r="CK10">
            <v>257801.49428375001</v>
          </cell>
          <cell r="CL10">
            <v>257801.49428375001</v>
          </cell>
          <cell r="CM10">
            <v>257801.49428375001</v>
          </cell>
          <cell r="CN10">
            <v>257801.49428375001</v>
          </cell>
          <cell r="CO10">
            <v>257801.49428375001</v>
          </cell>
          <cell r="CP10">
            <v>265710.6641122626</v>
          </cell>
          <cell r="CQ10">
            <v>265710.6641122626</v>
          </cell>
          <cell r="CR10">
            <v>265710.6641122626</v>
          </cell>
          <cell r="CS10">
            <v>265710.6641122626</v>
          </cell>
          <cell r="CT10">
            <v>0</v>
          </cell>
          <cell r="CU10">
            <v>0</v>
          </cell>
          <cell r="CV10">
            <v>0</v>
          </cell>
          <cell r="CW10">
            <v>0</v>
          </cell>
          <cell r="CX10">
            <v>0</v>
          </cell>
          <cell r="CY10">
            <v>0</v>
          </cell>
          <cell r="CZ10">
            <v>0</v>
          </cell>
          <cell r="DA10">
            <v>0</v>
          </cell>
          <cell r="DB10">
            <v>0</v>
          </cell>
          <cell r="DC10">
            <v>0</v>
          </cell>
          <cell r="DD10">
            <v>0</v>
          </cell>
          <cell r="DE10">
            <v>0</v>
          </cell>
          <cell r="DF10">
            <v>0</v>
          </cell>
          <cell r="DG10">
            <v>0</v>
          </cell>
          <cell r="DH10">
            <v>0</v>
          </cell>
          <cell r="DI10">
            <v>0</v>
          </cell>
          <cell r="DJ10">
            <v>0</v>
          </cell>
          <cell r="DK10">
            <v>0</v>
          </cell>
          <cell r="DL10">
            <v>0</v>
          </cell>
          <cell r="DM10">
            <v>0</v>
          </cell>
          <cell r="DN10">
            <v>0</v>
          </cell>
          <cell r="DO10">
            <v>0</v>
          </cell>
          <cell r="DP10">
            <v>0</v>
          </cell>
          <cell r="DQ10">
            <v>0</v>
          </cell>
          <cell r="DR10">
            <v>0</v>
          </cell>
          <cell r="DS10">
            <v>0</v>
          </cell>
          <cell r="DT10">
            <v>0</v>
          </cell>
          <cell r="DU10">
            <v>0</v>
          </cell>
          <cell r="DV10">
            <v>0</v>
          </cell>
          <cell r="DW10">
            <v>0</v>
          </cell>
          <cell r="DX10">
            <v>0</v>
          </cell>
          <cell r="DY10">
            <v>0</v>
          </cell>
          <cell r="DZ10">
            <v>0</v>
          </cell>
          <cell r="EA10">
            <v>0</v>
          </cell>
          <cell r="EB10">
            <v>0</v>
          </cell>
          <cell r="EC10">
            <v>0</v>
          </cell>
          <cell r="ED10">
            <v>0</v>
          </cell>
          <cell r="EE10">
            <v>0</v>
          </cell>
          <cell r="EF10">
            <v>0</v>
          </cell>
          <cell r="EG10">
            <v>0</v>
          </cell>
          <cell r="EH10">
            <v>0</v>
          </cell>
          <cell r="EI10">
            <v>0</v>
          </cell>
          <cell r="EJ10">
            <v>0</v>
          </cell>
          <cell r="EK10">
            <v>0</v>
          </cell>
          <cell r="EL10">
            <v>0</v>
          </cell>
          <cell r="EM10">
            <v>0</v>
          </cell>
          <cell r="EN10">
            <v>0</v>
          </cell>
          <cell r="EO10">
            <v>0</v>
          </cell>
          <cell r="EP10">
            <v>0</v>
          </cell>
          <cell r="EQ10">
            <v>0</v>
          </cell>
          <cell r="ER10">
            <v>0</v>
          </cell>
          <cell r="ES10">
            <v>0</v>
          </cell>
          <cell r="ET10">
            <v>0</v>
          </cell>
          <cell r="EU10">
            <v>0</v>
          </cell>
          <cell r="EV10">
            <v>0</v>
          </cell>
          <cell r="EW10">
            <v>0</v>
          </cell>
          <cell r="EX10">
            <v>0</v>
          </cell>
          <cell r="EY10">
            <v>0</v>
          </cell>
          <cell r="EZ10">
            <v>0</v>
          </cell>
          <cell r="FA10">
            <v>0</v>
          </cell>
          <cell r="FB10">
            <v>0</v>
          </cell>
          <cell r="FC10">
            <v>0</v>
          </cell>
          <cell r="FD10">
            <v>0</v>
          </cell>
          <cell r="FE10">
            <v>0</v>
          </cell>
          <cell r="FF10">
            <v>0</v>
          </cell>
          <cell r="FG10">
            <v>0</v>
          </cell>
          <cell r="FH10">
            <v>0</v>
          </cell>
          <cell r="FI10">
            <v>0</v>
          </cell>
          <cell r="FJ10">
            <v>0</v>
          </cell>
          <cell r="FK10">
            <v>0</v>
          </cell>
          <cell r="FL10">
            <v>0</v>
          </cell>
          <cell r="FM10">
            <v>0</v>
          </cell>
          <cell r="FN10">
            <v>0</v>
          </cell>
          <cell r="FO10">
            <v>0</v>
          </cell>
          <cell r="FP10">
            <v>0</v>
          </cell>
          <cell r="FQ10">
            <v>0</v>
          </cell>
        </row>
        <row r="11">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-78392.937209999989</v>
          </cell>
          <cell r="BG11">
            <v>-78392.937209999989</v>
          </cell>
          <cell r="BH11">
            <v>-78392.937209999989</v>
          </cell>
          <cell r="BI11">
            <v>-78392.937209999989</v>
          </cell>
          <cell r="BJ11">
            <v>-134387.89236</v>
          </cell>
          <cell r="BK11">
            <v>-134387.89236</v>
          </cell>
          <cell r="BL11">
            <v>-134387.89236</v>
          </cell>
          <cell r="BM11">
            <v>-134387.89236</v>
          </cell>
          <cell r="BN11">
            <v>-134387.89236</v>
          </cell>
          <cell r="BO11">
            <v>-134387.89236</v>
          </cell>
          <cell r="BP11">
            <v>-134387.89236</v>
          </cell>
          <cell r="BQ11">
            <v>-134387.89236</v>
          </cell>
          <cell r="BR11">
            <v>-134387.89236</v>
          </cell>
          <cell r="BS11">
            <v>-134387.89236</v>
          </cell>
          <cell r="BT11">
            <v>-134387.89236</v>
          </cell>
          <cell r="BU11">
            <v>-134387.89236</v>
          </cell>
          <cell r="BV11">
            <v>-173141.58357570201</v>
          </cell>
          <cell r="BW11">
            <v>-173141.58357570201</v>
          </cell>
          <cell r="BX11">
            <v>-173141.58357570201</v>
          </cell>
          <cell r="BY11">
            <v>-173141.58357570204</v>
          </cell>
          <cell r="BZ11">
            <v>-173141.58357570204</v>
          </cell>
          <cell r="CA11">
            <v>-173141.58357570204</v>
          </cell>
          <cell r="CB11">
            <v>-173141.58357570204</v>
          </cell>
          <cell r="CC11">
            <v>-173141.58357570201</v>
          </cell>
          <cell r="CD11">
            <v>-173141.58357570204</v>
          </cell>
          <cell r="CE11">
            <v>-173141.58357570204</v>
          </cell>
          <cell r="CF11">
            <v>-173141.58357570204</v>
          </cell>
          <cell r="CG11">
            <v>-173141.58357570204</v>
          </cell>
          <cell r="CH11">
            <v>-173141.58357570204</v>
          </cell>
          <cell r="CI11">
            <v>-173141.58357570204</v>
          </cell>
          <cell r="CJ11">
            <v>-173141.58357570204</v>
          </cell>
          <cell r="CK11">
            <v>-173141.58357570204</v>
          </cell>
          <cell r="CL11">
            <v>-173141.58357570204</v>
          </cell>
          <cell r="CM11">
            <v>-173141.58357570204</v>
          </cell>
          <cell r="CN11">
            <v>-173141.58357570204</v>
          </cell>
          <cell r="CO11">
            <v>-173141.58357570204</v>
          </cell>
          <cell r="CP11">
            <v>-173141.58357570204</v>
          </cell>
          <cell r="CQ11">
            <v>-173141.58357570204</v>
          </cell>
          <cell r="CR11">
            <v>-173141.58357570204</v>
          </cell>
          <cell r="CS11">
            <v>-173141.58357570204</v>
          </cell>
          <cell r="CT11">
            <v>0</v>
          </cell>
          <cell r="CU11">
            <v>0</v>
          </cell>
          <cell r="CV11">
            <v>0</v>
          </cell>
          <cell r="CW11">
            <v>0</v>
          </cell>
          <cell r="CX11">
            <v>0</v>
          </cell>
          <cell r="CY11">
            <v>0</v>
          </cell>
          <cell r="CZ11">
            <v>0</v>
          </cell>
          <cell r="DA11">
            <v>0</v>
          </cell>
          <cell r="DB11">
            <v>0</v>
          </cell>
          <cell r="DC11">
            <v>0</v>
          </cell>
          <cell r="DD11">
            <v>0</v>
          </cell>
          <cell r="DE11">
            <v>0</v>
          </cell>
          <cell r="DF11">
            <v>0</v>
          </cell>
          <cell r="DG11">
            <v>0</v>
          </cell>
          <cell r="DH11">
            <v>0</v>
          </cell>
          <cell r="DI11">
            <v>0</v>
          </cell>
          <cell r="DJ11">
            <v>0</v>
          </cell>
          <cell r="DK11">
            <v>0</v>
          </cell>
          <cell r="DL11">
            <v>0</v>
          </cell>
          <cell r="DM11">
            <v>0</v>
          </cell>
          <cell r="DN11">
            <v>0</v>
          </cell>
          <cell r="DO11">
            <v>0</v>
          </cell>
          <cell r="DP11">
            <v>0</v>
          </cell>
          <cell r="DQ11">
            <v>0</v>
          </cell>
          <cell r="DR11">
            <v>0</v>
          </cell>
          <cell r="DS11">
            <v>0</v>
          </cell>
          <cell r="DT11">
            <v>0</v>
          </cell>
          <cell r="DU11">
            <v>0</v>
          </cell>
          <cell r="DV11">
            <v>0</v>
          </cell>
          <cell r="DW11">
            <v>0</v>
          </cell>
          <cell r="DX11">
            <v>0</v>
          </cell>
          <cell r="DY11">
            <v>0</v>
          </cell>
          <cell r="DZ11">
            <v>0</v>
          </cell>
          <cell r="EA11">
            <v>0</v>
          </cell>
          <cell r="EB11">
            <v>0</v>
          </cell>
          <cell r="EC11">
            <v>0</v>
          </cell>
          <cell r="ED11">
            <v>0</v>
          </cell>
          <cell r="EE11">
            <v>0</v>
          </cell>
          <cell r="EF11">
            <v>0</v>
          </cell>
          <cell r="EG11">
            <v>0</v>
          </cell>
          <cell r="EH11">
            <v>0</v>
          </cell>
          <cell r="EI11">
            <v>0</v>
          </cell>
          <cell r="EJ11">
            <v>0</v>
          </cell>
          <cell r="EK11">
            <v>0</v>
          </cell>
          <cell r="EL11">
            <v>0</v>
          </cell>
          <cell r="EM11">
            <v>0</v>
          </cell>
          <cell r="EN11">
            <v>0</v>
          </cell>
          <cell r="EO11">
            <v>0</v>
          </cell>
          <cell r="EP11">
            <v>0</v>
          </cell>
          <cell r="EQ11">
            <v>0</v>
          </cell>
          <cell r="ER11">
            <v>0</v>
          </cell>
          <cell r="ES11">
            <v>0</v>
          </cell>
          <cell r="ET11">
            <v>0</v>
          </cell>
          <cell r="EU11">
            <v>0</v>
          </cell>
          <cell r="EV11">
            <v>0</v>
          </cell>
          <cell r="EW11">
            <v>0</v>
          </cell>
          <cell r="EX11">
            <v>0</v>
          </cell>
          <cell r="EY11">
            <v>0</v>
          </cell>
          <cell r="EZ11">
            <v>0</v>
          </cell>
          <cell r="FA11">
            <v>0</v>
          </cell>
          <cell r="FB11">
            <v>0</v>
          </cell>
          <cell r="FC11">
            <v>0</v>
          </cell>
          <cell r="FD11">
            <v>0</v>
          </cell>
          <cell r="FE11">
            <v>0</v>
          </cell>
          <cell r="FF11">
            <v>0</v>
          </cell>
          <cell r="FG11">
            <v>0</v>
          </cell>
          <cell r="FH11">
            <v>0</v>
          </cell>
          <cell r="FI11">
            <v>0</v>
          </cell>
          <cell r="FJ11">
            <v>0</v>
          </cell>
          <cell r="FK11">
            <v>0</v>
          </cell>
          <cell r="FL11">
            <v>0</v>
          </cell>
          <cell r="FM11">
            <v>0</v>
          </cell>
          <cell r="FN11">
            <v>0</v>
          </cell>
          <cell r="FO11">
            <v>0</v>
          </cell>
          <cell r="FP11">
            <v>0</v>
          </cell>
          <cell r="FQ11">
            <v>0</v>
          </cell>
        </row>
        <row r="12">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166426.30278999999</v>
          </cell>
          <cell r="BG12">
            <v>166426.30278999999</v>
          </cell>
          <cell r="BH12">
            <v>166426.30278999999</v>
          </cell>
          <cell r="BI12">
            <v>166426.30278999999</v>
          </cell>
          <cell r="BJ12">
            <v>110431.34763999999</v>
          </cell>
          <cell r="BK12">
            <v>110431.34763999999</v>
          </cell>
          <cell r="BL12">
            <v>110431.34763999999</v>
          </cell>
          <cell r="BM12">
            <v>110431.34763999999</v>
          </cell>
          <cell r="BN12">
            <v>110431.34763999999</v>
          </cell>
          <cell r="BO12">
            <v>110431.34763999999</v>
          </cell>
          <cell r="BP12">
            <v>110431.34763999999</v>
          </cell>
          <cell r="BQ12">
            <v>110431.34763999999</v>
          </cell>
          <cell r="BR12">
            <v>115734.79626500001</v>
          </cell>
          <cell r="BS12">
            <v>115734.79626500001</v>
          </cell>
          <cell r="BT12">
            <v>115734.79626500001</v>
          </cell>
          <cell r="BU12">
            <v>115734.79626500001</v>
          </cell>
          <cell r="BV12">
            <v>76981.105049297999</v>
          </cell>
          <cell r="BW12">
            <v>76981.105049297999</v>
          </cell>
          <cell r="BX12">
            <v>76981.105049297999</v>
          </cell>
          <cell r="BY12">
            <v>76981.10504929797</v>
          </cell>
          <cell r="BZ12">
            <v>76981.10504929797</v>
          </cell>
          <cell r="CA12">
            <v>76981.10504929797</v>
          </cell>
          <cell r="CB12">
            <v>76981.10504929797</v>
          </cell>
          <cell r="CC12">
            <v>76981.105049297999</v>
          </cell>
          <cell r="CD12">
            <v>84659.910708047973</v>
          </cell>
          <cell r="CE12">
            <v>84659.910708047973</v>
          </cell>
          <cell r="CF12">
            <v>84659.910708047973</v>
          </cell>
          <cell r="CG12">
            <v>84659.910708047973</v>
          </cell>
          <cell r="CH12">
            <v>84659.910708047973</v>
          </cell>
          <cell r="CI12">
            <v>84659.910708047973</v>
          </cell>
          <cell r="CJ12">
            <v>84659.910708047973</v>
          </cell>
          <cell r="CK12">
            <v>84659.910708047973</v>
          </cell>
          <cell r="CL12">
            <v>84659.910708047973</v>
          </cell>
          <cell r="CM12">
            <v>84659.910708047973</v>
          </cell>
          <cell r="CN12">
            <v>84659.910708047973</v>
          </cell>
          <cell r="CO12">
            <v>84659.910708047973</v>
          </cell>
          <cell r="CP12">
            <v>92569.080536560563</v>
          </cell>
          <cell r="CQ12">
            <v>92569.080536560563</v>
          </cell>
          <cell r="CR12">
            <v>92569.080536560563</v>
          </cell>
          <cell r="CS12">
            <v>92569.080536560563</v>
          </cell>
          <cell r="CT12">
            <v>0</v>
          </cell>
          <cell r="CU12">
            <v>0</v>
          </cell>
          <cell r="CV12">
            <v>0</v>
          </cell>
          <cell r="CW12">
            <v>0</v>
          </cell>
          <cell r="CX12">
            <v>0</v>
          </cell>
          <cell r="CY12">
            <v>0</v>
          </cell>
          <cell r="CZ12">
            <v>0</v>
          </cell>
          <cell r="DA12">
            <v>0</v>
          </cell>
          <cell r="DB12">
            <v>0</v>
          </cell>
          <cell r="DC12">
            <v>0</v>
          </cell>
          <cell r="DD12">
            <v>0</v>
          </cell>
          <cell r="DE12">
            <v>0</v>
          </cell>
          <cell r="DF12">
            <v>0</v>
          </cell>
          <cell r="DG12">
            <v>0</v>
          </cell>
          <cell r="DH12">
            <v>0</v>
          </cell>
          <cell r="DI12">
            <v>0</v>
          </cell>
          <cell r="DJ12">
            <v>0</v>
          </cell>
          <cell r="DK12">
            <v>0</v>
          </cell>
          <cell r="DL12">
            <v>0</v>
          </cell>
          <cell r="DM12">
            <v>0</v>
          </cell>
          <cell r="DN12">
            <v>0</v>
          </cell>
          <cell r="DO12">
            <v>0</v>
          </cell>
          <cell r="DP12">
            <v>0</v>
          </cell>
          <cell r="DQ12">
            <v>0</v>
          </cell>
          <cell r="DR12">
            <v>0</v>
          </cell>
          <cell r="DS12">
            <v>0</v>
          </cell>
          <cell r="DT12">
            <v>0</v>
          </cell>
          <cell r="DU12">
            <v>0</v>
          </cell>
          <cell r="DV12">
            <v>0</v>
          </cell>
          <cell r="DW12">
            <v>0</v>
          </cell>
          <cell r="DX12">
            <v>0</v>
          </cell>
          <cell r="DY12">
            <v>0</v>
          </cell>
          <cell r="DZ12">
            <v>0</v>
          </cell>
          <cell r="EA12">
            <v>0</v>
          </cell>
          <cell r="EB12">
            <v>0</v>
          </cell>
          <cell r="EC12">
            <v>0</v>
          </cell>
          <cell r="ED12">
            <v>0</v>
          </cell>
          <cell r="EE12">
            <v>0</v>
          </cell>
          <cell r="EF12">
            <v>0</v>
          </cell>
          <cell r="EG12">
            <v>0</v>
          </cell>
          <cell r="EH12">
            <v>0</v>
          </cell>
          <cell r="EI12">
            <v>0</v>
          </cell>
          <cell r="EJ12">
            <v>0</v>
          </cell>
          <cell r="EK12">
            <v>0</v>
          </cell>
          <cell r="EL12">
            <v>0</v>
          </cell>
          <cell r="EM12">
            <v>0</v>
          </cell>
          <cell r="EN12">
            <v>0</v>
          </cell>
          <cell r="EO12">
            <v>0</v>
          </cell>
          <cell r="EP12">
            <v>0</v>
          </cell>
          <cell r="EQ12">
            <v>0</v>
          </cell>
          <cell r="ER12">
            <v>0</v>
          </cell>
          <cell r="ES12">
            <v>0</v>
          </cell>
          <cell r="ET12">
            <v>0</v>
          </cell>
          <cell r="EU12">
            <v>0</v>
          </cell>
          <cell r="EV12">
            <v>0</v>
          </cell>
          <cell r="EW12">
            <v>0</v>
          </cell>
          <cell r="EX12">
            <v>0</v>
          </cell>
          <cell r="EY12">
            <v>0</v>
          </cell>
          <cell r="EZ12">
            <v>0</v>
          </cell>
          <cell r="FA12">
            <v>0</v>
          </cell>
          <cell r="FB12">
            <v>0</v>
          </cell>
          <cell r="FC12">
            <v>0</v>
          </cell>
          <cell r="FD12">
            <v>0</v>
          </cell>
          <cell r="FE12">
            <v>0</v>
          </cell>
          <cell r="FF12">
            <v>0</v>
          </cell>
          <cell r="FG12">
            <v>0</v>
          </cell>
          <cell r="FH12">
            <v>0</v>
          </cell>
          <cell r="FI12">
            <v>0</v>
          </cell>
          <cell r="FJ12">
            <v>0</v>
          </cell>
          <cell r="FK12">
            <v>0</v>
          </cell>
          <cell r="FL12">
            <v>0</v>
          </cell>
          <cell r="FM12">
            <v>0</v>
          </cell>
          <cell r="FN12">
            <v>0</v>
          </cell>
          <cell r="FO12">
            <v>0</v>
          </cell>
          <cell r="FP12">
            <v>0</v>
          </cell>
          <cell r="FQ12">
            <v>0</v>
          </cell>
        </row>
        <row r="14">
          <cell r="AK14">
            <v>-8959192.824000001</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cell r="BZ14">
            <v>0</v>
          </cell>
          <cell r="CA14">
            <v>0</v>
          </cell>
          <cell r="CB14">
            <v>0</v>
          </cell>
          <cell r="CC14">
            <v>0</v>
          </cell>
          <cell r="CD14">
            <v>0</v>
          </cell>
          <cell r="CE14">
            <v>0</v>
          </cell>
          <cell r="CF14">
            <v>0</v>
          </cell>
          <cell r="CG14">
            <v>0</v>
          </cell>
          <cell r="CH14">
            <v>0</v>
          </cell>
          <cell r="CI14">
            <v>0</v>
          </cell>
          <cell r="CJ14">
            <v>0</v>
          </cell>
          <cell r="CK14">
            <v>0</v>
          </cell>
          <cell r="CL14">
            <v>0</v>
          </cell>
          <cell r="CM14">
            <v>0</v>
          </cell>
          <cell r="CN14">
            <v>0</v>
          </cell>
          <cell r="CO14">
            <v>0</v>
          </cell>
          <cell r="CP14">
            <v>0</v>
          </cell>
          <cell r="CQ14">
            <v>0</v>
          </cell>
          <cell r="CR14">
            <v>0</v>
          </cell>
          <cell r="CS14">
            <v>0</v>
          </cell>
          <cell r="CT14">
            <v>0</v>
          </cell>
          <cell r="CU14">
            <v>0</v>
          </cell>
          <cell r="CV14">
            <v>0</v>
          </cell>
          <cell r="CW14">
            <v>0</v>
          </cell>
          <cell r="CX14">
            <v>0</v>
          </cell>
          <cell r="CY14">
            <v>0</v>
          </cell>
          <cell r="CZ14">
            <v>0</v>
          </cell>
          <cell r="DA14">
            <v>0</v>
          </cell>
          <cell r="DB14">
            <v>0</v>
          </cell>
          <cell r="DC14">
            <v>0</v>
          </cell>
          <cell r="DD14">
            <v>0</v>
          </cell>
          <cell r="DE14">
            <v>0</v>
          </cell>
          <cell r="DF14">
            <v>0</v>
          </cell>
          <cell r="DG14">
            <v>0</v>
          </cell>
          <cell r="DH14">
            <v>0</v>
          </cell>
          <cell r="DI14">
            <v>0</v>
          </cell>
          <cell r="DJ14">
            <v>0</v>
          </cell>
          <cell r="DK14">
            <v>0</v>
          </cell>
          <cell r="DL14">
            <v>0</v>
          </cell>
          <cell r="DM14">
            <v>0</v>
          </cell>
          <cell r="DN14">
            <v>0</v>
          </cell>
          <cell r="DO14">
            <v>0</v>
          </cell>
          <cell r="DP14">
            <v>0</v>
          </cell>
          <cell r="DQ14">
            <v>0</v>
          </cell>
          <cell r="DR14">
            <v>0</v>
          </cell>
          <cell r="DS14">
            <v>0</v>
          </cell>
          <cell r="DT14">
            <v>0</v>
          </cell>
          <cell r="DU14">
            <v>0</v>
          </cell>
          <cell r="DV14">
            <v>0</v>
          </cell>
          <cell r="DW14">
            <v>0</v>
          </cell>
          <cell r="DX14">
            <v>0</v>
          </cell>
          <cell r="DY14">
            <v>0</v>
          </cell>
          <cell r="DZ14">
            <v>0</v>
          </cell>
          <cell r="EA14">
            <v>0</v>
          </cell>
          <cell r="EB14">
            <v>0</v>
          </cell>
          <cell r="EC14">
            <v>0</v>
          </cell>
          <cell r="ED14">
            <v>0</v>
          </cell>
          <cell r="EE14">
            <v>0</v>
          </cell>
          <cell r="EF14">
            <v>0</v>
          </cell>
          <cell r="EG14">
            <v>0</v>
          </cell>
          <cell r="EH14">
            <v>0</v>
          </cell>
          <cell r="EI14">
            <v>0</v>
          </cell>
          <cell r="EJ14">
            <v>0</v>
          </cell>
          <cell r="EK14">
            <v>0</v>
          </cell>
          <cell r="EL14">
            <v>0</v>
          </cell>
          <cell r="EM14">
            <v>0</v>
          </cell>
          <cell r="EN14">
            <v>0</v>
          </cell>
          <cell r="EO14">
            <v>0</v>
          </cell>
          <cell r="EP14">
            <v>0</v>
          </cell>
          <cell r="EQ14">
            <v>0</v>
          </cell>
          <cell r="ER14">
            <v>0</v>
          </cell>
          <cell r="ES14">
            <v>0</v>
          </cell>
          <cell r="ET14">
            <v>0</v>
          </cell>
          <cell r="EU14">
            <v>0</v>
          </cell>
          <cell r="EV14">
            <v>0</v>
          </cell>
          <cell r="EW14">
            <v>0</v>
          </cell>
          <cell r="EX14">
            <v>0</v>
          </cell>
          <cell r="EY14">
            <v>0</v>
          </cell>
          <cell r="EZ14">
            <v>0</v>
          </cell>
          <cell r="FA14">
            <v>0</v>
          </cell>
          <cell r="FB14">
            <v>0</v>
          </cell>
          <cell r="FC14">
            <v>0</v>
          </cell>
          <cell r="FD14">
            <v>0</v>
          </cell>
          <cell r="FE14">
            <v>0</v>
          </cell>
          <cell r="FF14">
            <v>0</v>
          </cell>
          <cell r="FG14">
            <v>0</v>
          </cell>
          <cell r="FH14">
            <v>0</v>
          </cell>
          <cell r="FI14">
            <v>0</v>
          </cell>
          <cell r="FJ14">
            <v>0</v>
          </cell>
          <cell r="FK14">
            <v>0</v>
          </cell>
          <cell r="FL14">
            <v>0</v>
          </cell>
          <cell r="FM14">
            <v>0</v>
          </cell>
          <cell r="FN14">
            <v>0</v>
          </cell>
          <cell r="FO14">
            <v>0</v>
          </cell>
          <cell r="FP14">
            <v>0</v>
          </cell>
          <cell r="FQ14">
            <v>0</v>
          </cell>
        </row>
        <row r="15">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4891719.2819040008</v>
          </cell>
          <cell r="BK15">
            <v>0</v>
          </cell>
          <cell r="BL15">
            <v>0</v>
          </cell>
          <cell r="BM15">
            <v>0</v>
          </cell>
          <cell r="BN15">
            <v>0</v>
          </cell>
          <cell r="BO15">
            <v>0</v>
          </cell>
          <cell r="BP15">
            <v>0</v>
          </cell>
          <cell r="BQ15">
            <v>0</v>
          </cell>
          <cell r="BR15">
            <v>0</v>
          </cell>
          <cell r="BS15">
            <v>0</v>
          </cell>
          <cell r="BT15">
            <v>0</v>
          </cell>
          <cell r="BU15">
            <v>0</v>
          </cell>
          <cell r="BV15">
            <v>0</v>
          </cell>
          <cell r="BW15">
            <v>0</v>
          </cell>
          <cell r="BX15">
            <v>0</v>
          </cell>
          <cell r="BY15">
            <v>0</v>
          </cell>
          <cell r="BZ15">
            <v>0</v>
          </cell>
          <cell r="CA15">
            <v>0</v>
          </cell>
          <cell r="CB15">
            <v>0</v>
          </cell>
          <cell r="CC15">
            <v>0</v>
          </cell>
          <cell r="CD15">
            <v>0</v>
          </cell>
          <cell r="CE15">
            <v>0</v>
          </cell>
          <cell r="CF15">
            <v>0</v>
          </cell>
          <cell r="CG15">
            <v>0</v>
          </cell>
          <cell r="CH15">
            <v>0</v>
          </cell>
          <cell r="CI15">
            <v>0</v>
          </cell>
          <cell r="CJ15">
            <v>0</v>
          </cell>
          <cell r="CK15">
            <v>0</v>
          </cell>
          <cell r="CL15">
            <v>0</v>
          </cell>
          <cell r="CM15">
            <v>0</v>
          </cell>
          <cell r="CN15">
            <v>0</v>
          </cell>
          <cell r="CO15">
            <v>0</v>
          </cell>
          <cell r="CP15">
            <v>0</v>
          </cell>
          <cell r="CQ15">
            <v>0</v>
          </cell>
          <cell r="CR15">
            <v>0</v>
          </cell>
          <cell r="CS15">
            <v>0</v>
          </cell>
          <cell r="CT15">
            <v>0</v>
          </cell>
          <cell r="CU15">
            <v>0</v>
          </cell>
          <cell r="CV15">
            <v>0</v>
          </cell>
          <cell r="CW15">
            <v>0</v>
          </cell>
          <cell r="CX15">
            <v>0</v>
          </cell>
          <cell r="CY15">
            <v>0</v>
          </cell>
          <cell r="CZ15">
            <v>0</v>
          </cell>
          <cell r="DA15">
            <v>0</v>
          </cell>
          <cell r="DB15">
            <v>0</v>
          </cell>
          <cell r="DC15">
            <v>0</v>
          </cell>
          <cell r="DD15">
            <v>0</v>
          </cell>
          <cell r="DE15">
            <v>0</v>
          </cell>
          <cell r="DF15">
            <v>0</v>
          </cell>
          <cell r="DG15">
            <v>0</v>
          </cell>
          <cell r="DH15">
            <v>0</v>
          </cell>
          <cell r="DI15">
            <v>0</v>
          </cell>
          <cell r="DJ15">
            <v>0</v>
          </cell>
          <cell r="DK15">
            <v>0</v>
          </cell>
          <cell r="DL15">
            <v>0</v>
          </cell>
          <cell r="DM15">
            <v>0</v>
          </cell>
          <cell r="DN15">
            <v>0</v>
          </cell>
          <cell r="DO15">
            <v>0</v>
          </cell>
          <cell r="DP15">
            <v>0</v>
          </cell>
          <cell r="DQ15">
            <v>0</v>
          </cell>
          <cell r="DR15">
            <v>0</v>
          </cell>
          <cell r="DS15">
            <v>0</v>
          </cell>
          <cell r="DT15">
            <v>0</v>
          </cell>
          <cell r="DU15">
            <v>0</v>
          </cell>
          <cell r="DV15">
            <v>0</v>
          </cell>
          <cell r="DW15">
            <v>0</v>
          </cell>
          <cell r="DX15">
            <v>0</v>
          </cell>
          <cell r="DY15">
            <v>0</v>
          </cell>
          <cell r="DZ15">
            <v>0</v>
          </cell>
          <cell r="EA15">
            <v>0</v>
          </cell>
          <cell r="EB15">
            <v>0</v>
          </cell>
          <cell r="EC15">
            <v>0</v>
          </cell>
          <cell r="ED15">
            <v>0</v>
          </cell>
          <cell r="EE15">
            <v>0</v>
          </cell>
          <cell r="EF15">
            <v>0</v>
          </cell>
          <cell r="EG15">
            <v>0</v>
          </cell>
          <cell r="EH15">
            <v>0</v>
          </cell>
          <cell r="EI15">
            <v>0</v>
          </cell>
          <cell r="EJ15">
            <v>0</v>
          </cell>
          <cell r="EK15">
            <v>0</v>
          </cell>
          <cell r="EL15">
            <v>0</v>
          </cell>
          <cell r="EM15">
            <v>0</v>
          </cell>
          <cell r="EN15">
            <v>0</v>
          </cell>
          <cell r="EO15">
            <v>0</v>
          </cell>
          <cell r="EP15">
            <v>0</v>
          </cell>
          <cell r="EQ15">
            <v>0</v>
          </cell>
          <cell r="ER15">
            <v>0</v>
          </cell>
          <cell r="ES15">
            <v>0</v>
          </cell>
          <cell r="ET15">
            <v>0</v>
          </cell>
          <cell r="EU15">
            <v>0</v>
          </cell>
          <cell r="EV15">
            <v>0</v>
          </cell>
          <cell r="EW15">
            <v>0</v>
          </cell>
          <cell r="EX15">
            <v>0</v>
          </cell>
          <cell r="EY15">
            <v>0</v>
          </cell>
          <cell r="EZ15">
            <v>0</v>
          </cell>
          <cell r="FA15">
            <v>0</v>
          </cell>
          <cell r="FB15">
            <v>0</v>
          </cell>
          <cell r="FC15">
            <v>0</v>
          </cell>
          <cell r="FD15">
            <v>0</v>
          </cell>
          <cell r="FE15">
            <v>0</v>
          </cell>
          <cell r="FF15">
            <v>0</v>
          </cell>
          <cell r="FG15">
            <v>0</v>
          </cell>
          <cell r="FH15">
            <v>0</v>
          </cell>
          <cell r="FI15">
            <v>0</v>
          </cell>
          <cell r="FJ15">
            <v>0</v>
          </cell>
          <cell r="FK15">
            <v>0</v>
          </cell>
          <cell r="FL15">
            <v>0</v>
          </cell>
          <cell r="FM15">
            <v>0</v>
          </cell>
          <cell r="FN15">
            <v>0</v>
          </cell>
          <cell r="FO15">
            <v>0</v>
          </cell>
          <cell r="FP15">
            <v>0</v>
          </cell>
          <cell r="FQ15">
            <v>0</v>
          </cell>
        </row>
        <row r="16">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0</v>
          </cell>
          <cell r="BL16">
            <v>0</v>
          </cell>
          <cell r="BM16">
            <v>0</v>
          </cell>
          <cell r="BN16">
            <v>0</v>
          </cell>
          <cell r="BO16">
            <v>0</v>
          </cell>
          <cell r="BP16">
            <v>0</v>
          </cell>
          <cell r="BQ16">
            <v>0</v>
          </cell>
          <cell r="BR16">
            <v>0</v>
          </cell>
          <cell r="BS16">
            <v>0</v>
          </cell>
          <cell r="BT16">
            <v>0</v>
          </cell>
          <cell r="BU16">
            <v>0</v>
          </cell>
          <cell r="BV16">
            <v>0</v>
          </cell>
          <cell r="BW16">
            <v>0</v>
          </cell>
          <cell r="BX16">
            <v>0</v>
          </cell>
          <cell r="BY16">
            <v>0</v>
          </cell>
          <cell r="BZ16">
            <v>0</v>
          </cell>
          <cell r="CA16">
            <v>0</v>
          </cell>
          <cell r="CB16">
            <v>0</v>
          </cell>
          <cell r="CC16">
            <v>0</v>
          </cell>
          <cell r="CD16">
            <v>0</v>
          </cell>
          <cell r="CE16">
            <v>0</v>
          </cell>
          <cell r="CF16">
            <v>0</v>
          </cell>
          <cell r="CG16">
            <v>0</v>
          </cell>
          <cell r="CH16">
            <v>0</v>
          </cell>
          <cell r="CI16">
            <v>0</v>
          </cell>
          <cell r="CJ16">
            <v>0</v>
          </cell>
          <cell r="CK16">
            <v>0</v>
          </cell>
          <cell r="CL16">
            <v>0</v>
          </cell>
          <cell r="CM16">
            <v>0</v>
          </cell>
          <cell r="CN16">
            <v>0</v>
          </cell>
          <cell r="CO16">
            <v>0</v>
          </cell>
          <cell r="CP16">
            <v>0</v>
          </cell>
          <cell r="CQ16">
            <v>0</v>
          </cell>
          <cell r="CR16">
            <v>0</v>
          </cell>
          <cell r="CS16">
            <v>17164051.216808729</v>
          </cell>
          <cell r="CT16">
            <v>0</v>
          </cell>
          <cell r="CU16">
            <v>0</v>
          </cell>
          <cell r="CV16">
            <v>0</v>
          </cell>
          <cell r="CW16">
            <v>0</v>
          </cell>
          <cell r="CX16">
            <v>0</v>
          </cell>
          <cell r="CY16">
            <v>0</v>
          </cell>
          <cell r="CZ16">
            <v>0</v>
          </cell>
          <cell r="DA16">
            <v>0</v>
          </cell>
          <cell r="DB16">
            <v>0</v>
          </cell>
          <cell r="DC16">
            <v>0</v>
          </cell>
          <cell r="DD16">
            <v>0</v>
          </cell>
          <cell r="DE16">
            <v>0</v>
          </cell>
          <cell r="DF16">
            <v>0</v>
          </cell>
          <cell r="DG16">
            <v>0</v>
          </cell>
          <cell r="DH16">
            <v>0</v>
          </cell>
          <cell r="DI16">
            <v>0</v>
          </cell>
          <cell r="DJ16">
            <v>0</v>
          </cell>
          <cell r="DK16">
            <v>0</v>
          </cell>
          <cell r="DL16">
            <v>0</v>
          </cell>
          <cell r="DM16">
            <v>0</v>
          </cell>
          <cell r="DN16">
            <v>0</v>
          </cell>
          <cell r="DO16">
            <v>0</v>
          </cell>
          <cell r="DP16">
            <v>0</v>
          </cell>
          <cell r="DQ16">
            <v>0</v>
          </cell>
          <cell r="DR16">
            <v>0</v>
          </cell>
          <cell r="DS16">
            <v>0</v>
          </cell>
          <cell r="DT16">
            <v>0</v>
          </cell>
          <cell r="DU16">
            <v>0</v>
          </cell>
          <cell r="DV16">
            <v>0</v>
          </cell>
          <cell r="DW16">
            <v>0</v>
          </cell>
          <cell r="DX16">
            <v>0</v>
          </cell>
          <cell r="DY16">
            <v>0</v>
          </cell>
          <cell r="DZ16">
            <v>0</v>
          </cell>
          <cell r="EA16">
            <v>0</v>
          </cell>
          <cell r="EB16">
            <v>0</v>
          </cell>
          <cell r="EC16">
            <v>0</v>
          </cell>
          <cell r="ED16">
            <v>0</v>
          </cell>
          <cell r="EE16">
            <v>0</v>
          </cell>
          <cell r="EF16">
            <v>0</v>
          </cell>
          <cell r="EG16">
            <v>0</v>
          </cell>
          <cell r="EH16">
            <v>0</v>
          </cell>
          <cell r="EI16">
            <v>0</v>
          </cell>
          <cell r="EJ16">
            <v>0</v>
          </cell>
          <cell r="EK16">
            <v>0</v>
          </cell>
          <cell r="EL16">
            <v>0</v>
          </cell>
          <cell r="EM16">
            <v>0</v>
          </cell>
          <cell r="EN16">
            <v>0</v>
          </cell>
          <cell r="EO16">
            <v>0</v>
          </cell>
          <cell r="EP16">
            <v>0</v>
          </cell>
          <cell r="EQ16">
            <v>0</v>
          </cell>
          <cell r="ER16">
            <v>0</v>
          </cell>
          <cell r="ES16">
            <v>0</v>
          </cell>
          <cell r="ET16">
            <v>0</v>
          </cell>
          <cell r="EU16">
            <v>0</v>
          </cell>
          <cell r="EV16">
            <v>0</v>
          </cell>
          <cell r="EW16">
            <v>0</v>
          </cell>
          <cell r="EX16">
            <v>0</v>
          </cell>
          <cell r="EY16">
            <v>0</v>
          </cell>
          <cell r="EZ16">
            <v>0</v>
          </cell>
          <cell r="FA16">
            <v>0</v>
          </cell>
          <cell r="FB16">
            <v>0</v>
          </cell>
          <cell r="FC16">
            <v>0</v>
          </cell>
          <cell r="FD16">
            <v>0</v>
          </cell>
          <cell r="FE16">
            <v>0</v>
          </cell>
          <cell r="FF16">
            <v>0</v>
          </cell>
          <cell r="FG16">
            <v>0</v>
          </cell>
          <cell r="FH16">
            <v>0</v>
          </cell>
          <cell r="FI16">
            <v>0</v>
          </cell>
          <cell r="FJ16">
            <v>0</v>
          </cell>
          <cell r="FK16">
            <v>0</v>
          </cell>
          <cell r="FL16">
            <v>0</v>
          </cell>
          <cell r="FM16">
            <v>0</v>
          </cell>
          <cell r="FN16">
            <v>0</v>
          </cell>
          <cell r="FO16">
            <v>0</v>
          </cell>
          <cell r="FP16">
            <v>0</v>
          </cell>
          <cell r="FQ16">
            <v>0</v>
          </cell>
        </row>
        <row r="17">
          <cell r="AK17">
            <v>-8959192.824000001</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166426.30278999999</v>
          </cell>
          <cell r="BG17">
            <v>166426.30278999999</v>
          </cell>
          <cell r="BH17">
            <v>166426.30278999999</v>
          </cell>
          <cell r="BI17">
            <v>166426.30278999999</v>
          </cell>
          <cell r="BJ17">
            <v>5002150.6295440011</v>
          </cell>
          <cell r="BK17">
            <v>110431.34763999999</v>
          </cell>
          <cell r="BL17">
            <v>110431.34763999999</v>
          </cell>
          <cell r="BM17">
            <v>110431.34763999999</v>
          </cell>
          <cell r="BN17">
            <v>110431.34763999999</v>
          </cell>
          <cell r="BO17">
            <v>110431.34763999999</v>
          </cell>
          <cell r="BP17">
            <v>110431.34763999999</v>
          </cell>
          <cell r="BQ17">
            <v>110431.34763999999</v>
          </cell>
          <cell r="BR17">
            <v>115734.79626500001</v>
          </cell>
          <cell r="BS17">
            <v>115734.79626500001</v>
          </cell>
          <cell r="BT17">
            <v>115734.79626500001</v>
          </cell>
          <cell r="BU17">
            <v>115734.79626500001</v>
          </cell>
          <cell r="BV17">
            <v>76981.105049297999</v>
          </cell>
          <cell r="BW17">
            <v>76981.105049297999</v>
          </cell>
          <cell r="BX17">
            <v>76981.105049297999</v>
          </cell>
          <cell r="BY17">
            <v>76981.10504929797</v>
          </cell>
          <cell r="BZ17">
            <v>76981.10504929797</v>
          </cell>
          <cell r="CA17">
            <v>76981.10504929797</v>
          </cell>
          <cell r="CB17">
            <v>76981.10504929797</v>
          </cell>
          <cell r="CC17">
            <v>76981.105049297999</v>
          </cell>
          <cell r="CD17">
            <v>84659.910708047973</v>
          </cell>
          <cell r="CE17">
            <v>84659.910708047973</v>
          </cell>
          <cell r="CF17">
            <v>84659.910708047973</v>
          </cell>
          <cell r="CG17">
            <v>84659.910708047973</v>
          </cell>
          <cell r="CH17">
            <v>84659.910708047973</v>
          </cell>
          <cell r="CI17">
            <v>84659.910708047973</v>
          </cell>
          <cell r="CJ17">
            <v>84659.910708047973</v>
          </cell>
          <cell r="CK17">
            <v>84659.910708047973</v>
          </cell>
          <cell r="CL17">
            <v>84659.910708047973</v>
          </cell>
          <cell r="CM17">
            <v>84659.910708047973</v>
          </cell>
          <cell r="CN17">
            <v>84659.910708047973</v>
          </cell>
          <cell r="CO17">
            <v>84659.910708047973</v>
          </cell>
          <cell r="CP17">
            <v>92569.080536560563</v>
          </cell>
          <cell r="CQ17">
            <v>92569.080536560563</v>
          </cell>
          <cell r="CR17">
            <v>92569.080536560563</v>
          </cell>
          <cell r="CS17">
            <v>17256620.297345288</v>
          </cell>
          <cell r="CT17">
            <v>0</v>
          </cell>
          <cell r="CU17">
            <v>0</v>
          </cell>
          <cell r="CV17">
            <v>0</v>
          </cell>
          <cell r="CW17">
            <v>0</v>
          </cell>
          <cell r="CX17">
            <v>0</v>
          </cell>
          <cell r="CY17">
            <v>0</v>
          </cell>
          <cell r="CZ17">
            <v>0</v>
          </cell>
          <cell r="DA17">
            <v>0</v>
          </cell>
          <cell r="DB17">
            <v>0</v>
          </cell>
          <cell r="DC17">
            <v>0</v>
          </cell>
          <cell r="DD17">
            <v>0</v>
          </cell>
          <cell r="DE17">
            <v>0</v>
          </cell>
          <cell r="DF17">
            <v>0</v>
          </cell>
          <cell r="DG17">
            <v>0</v>
          </cell>
          <cell r="DH17">
            <v>0</v>
          </cell>
          <cell r="DI17">
            <v>0</v>
          </cell>
          <cell r="DJ17">
            <v>0</v>
          </cell>
          <cell r="DK17">
            <v>0</v>
          </cell>
          <cell r="DL17">
            <v>0</v>
          </cell>
          <cell r="DM17">
            <v>0</v>
          </cell>
          <cell r="DN17">
            <v>0</v>
          </cell>
          <cell r="DO17">
            <v>0</v>
          </cell>
          <cell r="DP17">
            <v>0</v>
          </cell>
          <cell r="DQ17">
            <v>0</v>
          </cell>
          <cell r="DR17">
            <v>0</v>
          </cell>
          <cell r="DS17">
            <v>0</v>
          </cell>
          <cell r="DT17">
            <v>0</v>
          </cell>
          <cell r="DU17">
            <v>0</v>
          </cell>
          <cell r="DV17">
            <v>0</v>
          </cell>
          <cell r="DW17">
            <v>0</v>
          </cell>
          <cell r="DX17">
            <v>0</v>
          </cell>
          <cell r="DY17">
            <v>0</v>
          </cell>
          <cell r="DZ17">
            <v>0</v>
          </cell>
          <cell r="EA17">
            <v>0</v>
          </cell>
          <cell r="EB17">
            <v>0</v>
          </cell>
          <cell r="EC17">
            <v>0</v>
          </cell>
          <cell r="ED17">
            <v>0</v>
          </cell>
          <cell r="EE17">
            <v>0</v>
          </cell>
          <cell r="EF17">
            <v>0</v>
          </cell>
          <cell r="EG17">
            <v>0</v>
          </cell>
          <cell r="EH17">
            <v>0</v>
          </cell>
          <cell r="EI17">
            <v>0</v>
          </cell>
          <cell r="EJ17">
            <v>0</v>
          </cell>
          <cell r="EK17">
            <v>0</v>
          </cell>
          <cell r="EL17">
            <v>0</v>
          </cell>
          <cell r="EM17">
            <v>0</v>
          </cell>
          <cell r="EN17">
            <v>0</v>
          </cell>
          <cell r="EO17">
            <v>0</v>
          </cell>
          <cell r="EP17">
            <v>0</v>
          </cell>
          <cell r="EQ17">
            <v>0</v>
          </cell>
          <cell r="ER17">
            <v>0</v>
          </cell>
          <cell r="ES17">
            <v>0</v>
          </cell>
          <cell r="ET17">
            <v>0</v>
          </cell>
          <cell r="EU17">
            <v>0</v>
          </cell>
          <cell r="EV17">
            <v>0</v>
          </cell>
          <cell r="EW17">
            <v>0</v>
          </cell>
          <cell r="EX17">
            <v>0</v>
          </cell>
          <cell r="EY17">
            <v>0</v>
          </cell>
          <cell r="EZ17">
            <v>0</v>
          </cell>
          <cell r="FA17">
            <v>0</v>
          </cell>
          <cell r="FB17">
            <v>0</v>
          </cell>
          <cell r="FC17">
            <v>0</v>
          </cell>
          <cell r="FD17">
            <v>0</v>
          </cell>
          <cell r="FE17">
            <v>0</v>
          </cell>
          <cell r="FF17">
            <v>0</v>
          </cell>
          <cell r="FG17">
            <v>0</v>
          </cell>
          <cell r="FH17">
            <v>0</v>
          </cell>
          <cell r="FI17">
            <v>0</v>
          </cell>
          <cell r="FJ17">
            <v>0</v>
          </cell>
          <cell r="FK17">
            <v>0</v>
          </cell>
          <cell r="FL17">
            <v>0</v>
          </cell>
          <cell r="FM17">
            <v>0</v>
          </cell>
          <cell r="FN17">
            <v>0</v>
          </cell>
          <cell r="FO17">
            <v>0</v>
          </cell>
          <cell r="FP17">
            <v>0</v>
          </cell>
          <cell r="FQ17">
            <v>0</v>
          </cell>
        </row>
      </sheetData>
      <sheetData sheetId="1">
        <row r="3">
          <cell r="C3" t="str">
            <v>Cornerstone at Boone</v>
          </cell>
        </row>
        <row r="4">
          <cell r="C4" t="str">
            <v>TBD</v>
          </cell>
        </row>
        <row r="9">
          <cell r="F9">
            <v>40877</v>
          </cell>
        </row>
        <row r="11">
          <cell r="C11">
            <v>176184</v>
          </cell>
        </row>
        <row r="16">
          <cell r="C16">
            <v>40146</v>
          </cell>
        </row>
        <row r="17">
          <cell r="C17">
            <v>40755</v>
          </cell>
        </row>
        <row r="22">
          <cell r="F22">
            <v>4891719.2819040008</v>
          </cell>
        </row>
        <row r="23">
          <cell r="F23">
            <v>1612654.70832</v>
          </cell>
        </row>
        <row r="27">
          <cell r="C27">
            <v>35836771.295999996</v>
          </cell>
          <cell r="F27">
            <v>70050</v>
          </cell>
        </row>
        <row r="31">
          <cell r="F31">
            <v>41972</v>
          </cell>
        </row>
        <row r="39">
          <cell r="F39">
            <v>17164051.216808729</v>
          </cell>
        </row>
        <row r="40">
          <cell r="C40">
            <v>26877578.471999995</v>
          </cell>
        </row>
        <row r="44">
          <cell r="C44">
            <v>70050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row r="3">
          <cell r="B3" t="str">
            <v>Studio #1</v>
          </cell>
        </row>
      </sheetData>
      <sheetData sheetId="16"/>
      <sheetData sheetId="17"/>
      <sheetData sheetId="18"/>
      <sheetData sheetId="19"/>
      <sheetData sheetId="20"/>
      <sheetData sheetId="21"/>
      <sheetData sheetId="22"/>
      <sheetData sheetId="23"/>
      <sheetData sheetId="2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visions"/>
      <sheetName val="Pre-Development Costs"/>
      <sheetName val="Summary"/>
      <sheetName val="Detail Development Pro-Forma"/>
      <sheetName val="Hard cost projection"/>
      <sheetName val="Yardi Condo Budget"/>
      <sheetName val="Hard Cost Summary"/>
      <sheetName val="Summary Sheet"/>
      <sheetName val="Tiered IRR Calc-Condo"/>
      <sheetName val="DEV BUDGET - CONDO"/>
      <sheetName val="Office Parking, Tunnel, Other"/>
      <sheetName val="Apt Detail Pro-forma"/>
      <sheetName val="Tiered IRR Calc-Apt"/>
      <sheetName val="DEV BUDGET - APT"/>
      <sheetName val="Condo vs Apart Comp"/>
      <sheetName val="Other Income"/>
      <sheetName val="Const_Draw_Matrix"/>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Wachovia Center"/>
      <sheetName val="8x11"/>
      <sheetName val="Stacking Plan"/>
      <sheetName val="Matrix"/>
      <sheetName val="Recent Deals"/>
      <sheetName val="Argus_CF"/>
      <sheetName val="Rent Roll"/>
      <sheetName val="TP's"/>
      <sheetName val="3-yr CF Proj"/>
      <sheetName val="5-yr CF Proj"/>
      <sheetName val="7-yr CF Proj"/>
      <sheetName val="Splits at Sale"/>
      <sheetName val="CIE Returns"/>
      <sheetName val="Fund One"/>
    </sheetNames>
    <sheetDataSet>
      <sheetData sheetId="0" refreshError="1">
        <row r="166">
          <cell r="I166">
            <v>0.06</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Development Pro-Forma"/>
      <sheetName val="Operating Pro-Forma"/>
      <sheetName val="Rent Roll"/>
      <sheetName val="Hard cost projection"/>
      <sheetName val="Yardi Budget"/>
    </sheetNames>
    <sheetDataSet>
      <sheetData sheetId="0"/>
      <sheetData sheetId="1"/>
      <sheetData sheetId="2"/>
      <sheetData sheetId="3"/>
      <sheetData sheetId="4"/>
      <sheetData sheetId="5"/>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pp Instructions"/>
      <sheetName val="Process Schedule"/>
      <sheetName val="BAHTF"/>
      <sheetName val="VCHTF"/>
      <sheetName val="HOB-Multifamily"/>
      <sheetName val="HOB-Single Family"/>
      <sheetName val="Design Review"/>
      <sheetName val="Public Engagement Instructions"/>
      <sheetName val="Cover Page"/>
      <sheetName val="A - Public Engagement"/>
      <sheetName val="B - Funding Request"/>
      <sheetName val="C - Dev Team"/>
      <sheetName val="C1 - Manager Info"/>
      <sheetName val="C2 - Property Schedule"/>
      <sheetName val="D - Project Info"/>
      <sheetName val="E - Proforma Instructions"/>
      <sheetName val="F - Summary"/>
      <sheetName val="G - Revenue"/>
      <sheetName val="H - Operating Budget"/>
      <sheetName val="I - Operating Cash Flow"/>
      <sheetName val="J - Development Budget"/>
      <sheetName val="K - Construction Budget"/>
      <sheetName val="L - Construction Cash Flow"/>
      <sheetName val="M - Notes"/>
      <sheetName val="N - Application Certification"/>
      <sheetName val="O - Affidavi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ow r="24">
          <cell r="D24">
            <v>16</v>
          </cell>
          <cell r="H24">
            <v>1350</v>
          </cell>
        </row>
      </sheetData>
      <sheetData sheetId="18"/>
      <sheetData sheetId="19">
        <row r="30">
          <cell r="E30">
            <v>0</v>
          </cell>
        </row>
      </sheetData>
      <sheetData sheetId="20">
        <row r="66">
          <cell r="G66">
            <v>536686.29971199995</v>
          </cell>
        </row>
      </sheetData>
      <sheetData sheetId="21"/>
      <sheetData sheetId="22"/>
      <sheetData sheetId="23"/>
      <sheetData sheetId="24"/>
      <sheetData sheetId="25"/>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XXXXXXX"/>
      <sheetName val="Addresses"/>
      <sheetName val="Return on Cost"/>
      <sheetName val="CostSum"/>
      <sheetName val="Monthly"/>
      <sheetName val="Annual"/>
      <sheetName val="structure"/>
      <sheetName val="invest"/>
      <sheetName val="Amort"/>
      <sheetName val="Curve"/>
      <sheetName val="ARGUS"/>
      <sheetName val="Argus_Mthly"/>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an Payment Schedule"/>
      <sheetName val="Pari Passu Waterfall"/>
      <sheetName val="Input Sheet"/>
      <sheetName val="Summary-Equity"/>
      <sheetName val="Cash Flow"/>
      <sheetName val="Summary-Debt"/>
      <sheetName val="Unit Mix-Residential"/>
      <sheetName val="Pro Forma Assumptions"/>
      <sheetName val="Pro Forma-Combined"/>
      <sheetName val="Pro Forma-Phase I"/>
      <sheetName val="Pro Forma-Phase II"/>
      <sheetName val="Development Budget TSB"/>
      <sheetName val="Other Income"/>
      <sheetName val="Investment Summary"/>
      <sheetName val="Ann. CF"/>
      <sheetName val="Main Cashflow"/>
      <sheetName val="Amort Schedule"/>
      <sheetName val="13 Month Rolling (Existing)"/>
      <sheetName val="Rent Roll"/>
      <sheetName val="Development Budget"/>
      <sheetName val="Actual Rent Roll"/>
      <sheetName val="Seller Summary"/>
      <sheetName val="Taxes Impact Fees"/>
      <sheetName val="Pre-Development Budget"/>
      <sheetName val="Summary Schedule"/>
      <sheetName val="Construction Pricing"/>
      <sheetName val="Schedule"/>
      <sheetName val="FF&amp;E Budget"/>
    </sheetNames>
    <sheetDataSet>
      <sheetData sheetId="0" refreshError="1"/>
      <sheetData sheetId="1" refreshError="1"/>
      <sheetData sheetId="2">
        <row r="3">
          <cell r="C3" t="str">
            <v>Bishops Landing</v>
          </cell>
        </row>
      </sheetData>
      <sheetData sheetId="3" refreshError="1"/>
      <sheetData sheetId="4" refreshError="1"/>
      <sheetData sheetId="5" refreshError="1"/>
      <sheetData sheetId="6">
        <row r="31">
          <cell r="F31">
            <v>260</v>
          </cell>
          <cell r="H31">
            <v>340</v>
          </cell>
        </row>
      </sheetData>
      <sheetData sheetId="7">
        <row r="5">
          <cell r="D5">
            <v>0.12</v>
          </cell>
        </row>
      </sheetData>
      <sheetData sheetId="8"/>
      <sheetData sheetId="9">
        <row r="6">
          <cell r="G6">
            <v>1917600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F assumps"/>
      <sheetName val="CF Projection"/>
      <sheetName val="Ten Yr Hold"/>
      <sheetName val="Splits at Sale"/>
      <sheetName val="CIE Returns"/>
      <sheetName val="Loan Amort."/>
      <sheetName val="Loan Amort. Daily"/>
      <sheetName val="Argus_CF"/>
    </sheetNames>
    <sheetDataSet>
      <sheetData sheetId="0" refreshError="1">
        <row r="1">
          <cell r="B1" t="str">
            <v>Chastain Center</v>
          </cell>
        </row>
        <row r="2">
          <cell r="B2" t="str">
            <v>Assumptions to the Cash Flow Projection</v>
          </cell>
        </row>
      </sheetData>
      <sheetData sheetId="1"/>
      <sheetData sheetId="2"/>
      <sheetData sheetId="3"/>
      <sheetData sheetId="4"/>
      <sheetData sheetId="5"/>
      <sheetData sheetId="6"/>
      <sheetData sheetId="7"/>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ssumptions"/>
      <sheetName val="Cash Flow"/>
      <sheetName val="Calc"/>
      <sheetName val="Input"/>
      <sheetName val="Notes"/>
    </sheetNames>
    <sheetDataSet>
      <sheetData sheetId="0">
        <row r="5">
          <cell r="B5">
            <v>320000</v>
          </cell>
        </row>
      </sheetData>
      <sheetData sheetId="1">
        <row r="5">
          <cell r="B5">
            <v>320000</v>
          </cell>
        </row>
      </sheetData>
      <sheetData sheetId="2">
        <row r="5">
          <cell r="B5">
            <v>320000</v>
          </cell>
        </row>
      </sheetData>
      <sheetData sheetId="3">
        <row r="5">
          <cell r="B5">
            <v>320000</v>
          </cell>
        </row>
      </sheetData>
      <sheetData sheetId="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Pre-Development Costs"/>
      <sheetName val="Detail Development Pro-Forma"/>
      <sheetName val="Equity Returns"/>
      <sheetName val="Jamestown Deal"/>
      <sheetName val="Hotel Pro-Forma &amp; CAP Rate"/>
      <sheetName val="Land Carry Analysis"/>
      <sheetName val="Yardi Condo Budget"/>
      <sheetName val="Marketing Budget"/>
      <sheetName val="Sales Ctr 4,989 USF"/>
      <sheetName val="Closing Costs"/>
      <sheetName val="Hard Cost Projection"/>
      <sheetName val="Atlantic Analysis"/>
      <sheetName val="Ritz FF&amp;E Comps"/>
      <sheetName val="Ritz Estimate vs. Novare Costs"/>
      <sheetName val="Old Construction Budget"/>
      <sheetName val="SRSSA Design Summary"/>
      <sheetName val="Ritz Oct Hotel Hard Costs"/>
      <sheetName val="DEV BUDGET - CONDO"/>
      <sheetName val="Const_Draw_Matrix"/>
      <sheetName val="Property Summary"/>
      <sheetName val="Timeline"/>
      <sheetName val="Project Competitors"/>
      <sheetName val="Sources &amp; Uses"/>
      <sheetName val="Sheet5"/>
      <sheetName val="Project Economics"/>
    </sheetNames>
    <sheetDataSet>
      <sheetData sheetId="0">
        <row r="8">
          <cell r="L8">
            <v>0</v>
          </cell>
        </row>
      </sheetData>
      <sheetData sheetId="1">
        <row r="8">
          <cell r="L8">
            <v>0</v>
          </cell>
        </row>
      </sheetData>
      <sheetData sheetId="2">
        <row r="8">
          <cell r="L8">
            <v>0</v>
          </cell>
        </row>
        <row r="9">
          <cell r="L9">
            <v>26100000</v>
          </cell>
        </row>
        <row r="13">
          <cell r="L13">
            <v>0.15</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ive Yr Hold"/>
      <sheetName val="ExecSumm"/>
      <sheetName val="8x11"/>
      <sheetName val="CF assumps"/>
      <sheetName val="Land"/>
      <sheetName val="Six Yr Hold"/>
      <sheetName val="Seven Yr Hold"/>
      <sheetName val="Eight Yr Hold"/>
      <sheetName val="Carter_Project"/>
      <sheetName val="Carter_Fees"/>
      <sheetName val="Argus_CF"/>
      <sheetName val="Expiry"/>
    </sheetNames>
    <sheetDataSet>
      <sheetData sheetId="0" refreshError="1">
        <row r="123">
          <cell r="I123">
            <v>0.16000000316735169</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Cover Page"/>
      <sheetName val="BAHTF"/>
      <sheetName val="HOB-Multifamily"/>
      <sheetName val="HOB-Single Family"/>
      <sheetName val="Design Review"/>
      <sheetName val="Public Engagement"/>
      <sheetName val="A - Funding Request"/>
      <sheetName val="B - Dev Team"/>
      <sheetName val="B1 - Manager Info"/>
      <sheetName val="B2 - Property Schedule"/>
      <sheetName val="C - Project Info"/>
      <sheetName val="LOCI"/>
      <sheetName val="D - Sources"/>
      <sheetName val="E - Construction Costs"/>
      <sheetName val="F - Uses"/>
      <sheetName val="F1 - Source &amp; Use Summ."/>
      <sheetName val="G - Income"/>
      <sheetName val="H - Unit Mix &amp; Description"/>
      <sheetName val="I - Expenses"/>
      <sheetName val="J - Cashflow"/>
      <sheetName val="Unknown Comm."/>
      <sheetName val="K - Notes"/>
      <sheetName val="L - Application Certification"/>
      <sheetName val="M - Affidavit"/>
    </sheetNames>
    <sheetDataSet>
      <sheetData sheetId="0"/>
      <sheetData sheetId="1"/>
      <sheetData sheetId="2"/>
      <sheetData sheetId="3"/>
      <sheetData sheetId="4"/>
      <sheetData sheetId="5"/>
      <sheetData sheetId="6"/>
      <sheetData sheetId="7"/>
      <sheetData sheetId="8"/>
      <sheetData sheetId="9"/>
      <sheetData sheetId="10"/>
      <sheetData sheetId="11">
        <row r="14">
          <cell r="C14"/>
        </row>
        <row r="15">
          <cell r="C15"/>
        </row>
        <row r="16">
          <cell r="C16"/>
        </row>
        <row r="17">
          <cell r="C17"/>
        </row>
        <row r="18">
          <cell r="C18"/>
        </row>
        <row r="20">
          <cell r="C20"/>
        </row>
      </sheetData>
      <sheetData sheetId="12"/>
      <sheetData sheetId="13"/>
      <sheetData sheetId="14"/>
      <sheetData sheetId="15"/>
      <sheetData sheetId="16"/>
      <sheetData sheetId="17">
        <row r="59">
          <cell r="Z59" t="e">
            <v>#DIV/0!</v>
          </cell>
        </row>
      </sheetData>
      <sheetData sheetId="18"/>
      <sheetData sheetId="19"/>
      <sheetData sheetId="20"/>
      <sheetData sheetId="21"/>
      <sheetData sheetId="22"/>
      <sheetData sheetId="23"/>
      <sheetData sheetId="2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http://www.earthcraft.org/builders/programs/" TargetMode="External"/><Relationship Id="rId7" Type="http://schemas.openxmlformats.org/officeDocument/2006/relationships/hyperlink" Target="http://www.investatlanta.com/buildDev/documents/GreenRehabRequirements.pdf" TargetMode="External"/><Relationship Id="rId2" Type="http://schemas.openxmlformats.org/officeDocument/2006/relationships/hyperlink" Target="http://www.enterprisecommunity.org/solutions-and-innovation/green-communities" TargetMode="External"/><Relationship Id="rId1" Type="http://schemas.openxmlformats.org/officeDocument/2006/relationships/hyperlink" Target="http://www.usgbc.org/leed?gclid=CjwKEAiA3NTFBRDKheuO6IG43VQSJAA74F77dOVzvJqfx1gNhxyeoeyXoHuMtUlIH8vSWaYkl-YQrRoChkbw_wcB" TargetMode="External"/><Relationship Id="rId6" Type="http://schemas.openxmlformats.org/officeDocument/2006/relationships/hyperlink" Target="http://www.investatlanta.com/buildDev/documents/construction_specifications.pdf" TargetMode="External"/><Relationship Id="rId5" Type="http://schemas.openxmlformats.org/officeDocument/2006/relationships/hyperlink" Target="http://www.epa.gov/WaterSense/pubs/waterenergy.html" TargetMode="External"/><Relationship Id="rId4" Type="http://schemas.openxmlformats.org/officeDocument/2006/relationships/hyperlink" Target="http://www.energystar.gov/index.cfm?c=bldrs_lenders_raters.nh_v3_guidelines" TargetMode="External"/><Relationship Id="rId9"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F5824D-ADEA-4960-91ED-33B5EDDDF3FB}">
  <sheetPr>
    <pageSetUpPr fitToPage="1"/>
  </sheetPr>
  <dimension ref="A1:J29"/>
  <sheetViews>
    <sheetView showGridLines="0" tabSelected="1" zoomScaleNormal="100" workbookViewId="0">
      <selection activeCell="Q19" sqref="Q19"/>
    </sheetView>
  </sheetViews>
  <sheetFormatPr defaultRowHeight="15"/>
  <cols>
    <col min="3" max="3" width="9.42578125" customWidth="1"/>
  </cols>
  <sheetData>
    <row r="1" spans="1:10" ht="96.75" customHeight="1">
      <c r="A1" s="302"/>
      <c r="B1" s="302"/>
      <c r="C1" s="302"/>
      <c r="D1" s="302"/>
      <c r="E1" s="302"/>
      <c r="F1" s="302"/>
      <c r="G1" s="302"/>
      <c r="H1" s="302"/>
      <c r="I1" s="302"/>
      <c r="J1" s="302"/>
    </row>
    <row r="2" spans="1:10" ht="19.5" thickBot="1">
      <c r="A2" s="303" t="s">
        <v>296</v>
      </c>
      <c r="B2" s="303"/>
      <c r="C2" s="303"/>
      <c r="D2" s="303"/>
      <c r="E2" s="303"/>
      <c r="F2" s="303"/>
      <c r="G2" s="303"/>
      <c r="H2" s="303"/>
      <c r="I2" s="303"/>
      <c r="J2" s="303"/>
    </row>
    <row r="3" spans="1:10" ht="73.5" customHeight="1">
      <c r="A3" s="304" t="s">
        <v>282</v>
      </c>
      <c r="B3" s="304"/>
      <c r="C3" s="304"/>
      <c r="D3" s="304"/>
      <c r="E3" s="304"/>
      <c r="F3" s="304"/>
      <c r="G3" s="304"/>
      <c r="H3" s="304"/>
      <c r="I3" s="304"/>
      <c r="J3" s="304"/>
    </row>
    <row r="4" spans="1:10">
      <c r="B4" s="305" t="s">
        <v>283</v>
      </c>
      <c r="C4" s="305"/>
      <c r="D4" s="305"/>
      <c r="E4" s="305"/>
      <c r="F4" s="305" t="s">
        <v>284</v>
      </c>
      <c r="G4" s="305"/>
      <c r="H4" s="305"/>
      <c r="I4" s="305"/>
    </row>
    <row r="5" spans="1:10">
      <c r="B5" s="300" t="s">
        <v>285</v>
      </c>
      <c r="C5" s="300"/>
      <c r="D5" s="300"/>
      <c r="E5" s="300"/>
      <c r="F5" s="301">
        <v>0.5</v>
      </c>
      <c r="G5" s="300"/>
      <c r="H5" s="300"/>
      <c r="I5" s="300"/>
    </row>
    <row r="6" spans="1:10">
      <c r="B6" s="300" t="s">
        <v>256</v>
      </c>
      <c r="C6" s="300"/>
      <c r="D6" s="300"/>
      <c r="E6" s="300"/>
      <c r="F6" s="301">
        <v>0.55000000000000004</v>
      </c>
      <c r="G6" s="300"/>
      <c r="H6" s="300"/>
      <c r="I6" s="300"/>
    </row>
    <row r="7" spans="1:10">
      <c r="B7" s="300" t="s">
        <v>257</v>
      </c>
      <c r="C7" s="300"/>
      <c r="D7" s="300"/>
      <c r="E7" s="300"/>
      <c r="F7" s="301">
        <v>0.6</v>
      </c>
      <c r="G7" s="300"/>
      <c r="H7" s="300"/>
      <c r="I7" s="300"/>
    </row>
    <row r="8" spans="1:10">
      <c r="B8" s="300" t="s">
        <v>258</v>
      </c>
      <c r="C8" s="300"/>
      <c r="D8" s="300"/>
      <c r="E8" s="300"/>
      <c r="F8" s="301">
        <v>0.65</v>
      </c>
      <c r="G8" s="300"/>
      <c r="H8" s="300"/>
      <c r="I8" s="300"/>
    </row>
    <row r="9" spans="1:10">
      <c r="B9" s="300" t="s">
        <v>259</v>
      </c>
      <c r="C9" s="300"/>
      <c r="D9" s="300"/>
      <c r="E9" s="300"/>
      <c r="F9" s="301">
        <v>0.7</v>
      </c>
      <c r="G9" s="301"/>
      <c r="H9" s="301"/>
      <c r="I9" s="301"/>
    </row>
    <row r="10" spans="1:10">
      <c r="B10" s="300" t="s">
        <v>260</v>
      </c>
      <c r="C10" s="300"/>
      <c r="D10" s="300"/>
      <c r="E10" s="300"/>
      <c r="F10" s="301">
        <v>0.75</v>
      </c>
      <c r="G10" s="301"/>
      <c r="H10" s="301"/>
      <c r="I10" s="301"/>
    </row>
    <row r="11" spans="1:10">
      <c r="B11" s="300" t="s">
        <v>261</v>
      </c>
      <c r="C11" s="300"/>
      <c r="D11" s="300"/>
      <c r="E11" s="300"/>
      <c r="F11" s="301">
        <v>0.8</v>
      </c>
      <c r="G11" s="301"/>
      <c r="H11" s="301"/>
      <c r="I11" s="301"/>
    </row>
    <row r="12" spans="1:10">
      <c r="B12" s="300" t="s">
        <v>262</v>
      </c>
      <c r="C12" s="300"/>
      <c r="D12" s="300"/>
      <c r="E12" s="300"/>
      <c r="F12" s="301">
        <v>0.85</v>
      </c>
      <c r="G12" s="301"/>
      <c r="H12" s="301"/>
      <c r="I12" s="301"/>
    </row>
    <row r="13" spans="1:10">
      <c r="B13" s="300" t="s">
        <v>263</v>
      </c>
      <c r="C13" s="300"/>
      <c r="D13" s="300"/>
      <c r="E13" s="300"/>
      <c r="F13" s="301">
        <v>0.9</v>
      </c>
      <c r="G13" s="301"/>
      <c r="H13" s="301"/>
      <c r="I13" s="301"/>
    </row>
    <row r="14" spans="1:10">
      <c r="B14" s="300" t="s">
        <v>264</v>
      </c>
      <c r="C14" s="300"/>
      <c r="D14" s="300"/>
      <c r="E14" s="300"/>
      <c r="F14" s="301">
        <v>0.95</v>
      </c>
      <c r="G14" s="300"/>
      <c r="H14" s="300"/>
      <c r="I14" s="300"/>
    </row>
    <row r="15" spans="1:10">
      <c r="B15" s="300" t="s">
        <v>265</v>
      </c>
      <c r="C15" s="300"/>
      <c r="D15" s="300"/>
      <c r="E15" s="300"/>
      <c r="F15" s="301">
        <v>1</v>
      </c>
      <c r="G15" s="300"/>
      <c r="H15" s="300"/>
      <c r="I15" s="300"/>
    </row>
    <row r="16" spans="1:10" ht="15.75" thickBot="1"/>
    <row r="17" spans="1:10" ht="325.5" customHeight="1" thickBot="1">
      <c r="A17" s="298" t="s">
        <v>286</v>
      </c>
      <c r="B17" s="299"/>
      <c r="C17" s="299"/>
      <c r="D17" s="299"/>
      <c r="E17" s="299"/>
      <c r="F17" s="299"/>
      <c r="G17" s="299"/>
      <c r="H17" s="299"/>
      <c r="I17" s="299"/>
      <c r="J17" s="299"/>
    </row>
    <row r="18" spans="1:10" ht="15.75" thickBot="1"/>
    <row r="19" spans="1:10" s="214" customFormat="1" ht="127.5" customHeight="1" thickBot="1">
      <c r="A19" s="298" t="s">
        <v>442</v>
      </c>
      <c r="B19" s="299"/>
      <c r="C19" s="299"/>
      <c r="D19" s="299"/>
      <c r="E19" s="299"/>
      <c r="F19" s="299"/>
      <c r="G19" s="299"/>
      <c r="H19" s="299"/>
      <c r="I19" s="299"/>
      <c r="J19" s="299"/>
    </row>
    <row r="20" spans="1:10" ht="15.75" thickBot="1"/>
    <row r="21" spans="1:10" ht="155.25" customHeight="1" thickBot="1">
      <c r="A21" s="298" t="s">
        <v>287</v>
      </c>
      <c r="B21" s="299"/>
      <c r="C21" s="299"/>
      <c r="D21" s="299"/>
      <c r="E21" s="299"/>
      <c r="F21" s="299"/>
      <c r="G21" s="299"/>
      <c r="H21" s="299"/>
      <c r="I21" s="299"/>
      <c r="J21" s="299"/>
    </row>
    <row r="22" spans="1:10" ht="15.75" thickBot="1"/>
    <row r="23" spans="1:10" s="214" customFormat="1" ht="35.25" customHeight="1" thickBot="1">
      <c r="A23" s="298" t="s">
        <v>288</v>
      </c>
      <c r="B23" s="299"/>
      <c r="C23" s="299"/>
      <c r="D23" s="299"/>
      <c r="E23" s="299"/>
      <c r="F23" s="299"/>
      <c r="G23" s="299"/>
      <c r="H23" s="299"/>
      <c r="I23" s="299"/>
      <c r="J23" s="299"/>
    </row>
    <row r="24" spans="1:10" ht="15.75" thickBot="1"/>
    <row r="25" spans="1:10" ht="103.5" customHeight="1" thickBot="1">
      <c r="A25" s="298" t="s">
        <v>289</v>
      </c>
      <c r="B25" s="299"/>
      <c r="C25" s="299"/>
      <c r="D25" s="299"/>
      <c r="E25" s="299"/>
      <c r="F25" s="299"/>
      <c r="G25" s="299"/>
      <c r="H25" s="299"/>
      <c r="I25" s="299"/>
      <c r="J25" s="299"/>
    </row>
    <row r="26" spans="1:10" ht="15.75" thickBot="1"/>
    <row r="27" spans="1:10" ht="150" customHeight="1" thickBot="1">
      <c r="A27" s="298" t="s">
        <v>290</v>
      </c>
      <c r="B27" s="299"/>
      <c r="C27" s="299"/>
      <c r="D27" s="299"/>
      <c r="E27" s="299"/>
      <c r="F27" s="299"/>
      <c r="G27" s="299"/>
      <c r="H27" s="299"/>
      <c r="I27" s="299"/>
      <c r="J27" s="299"/>
    </row>
    <row r="28" spans="1:10" ht="15.75" thickBot="1"/>
    <row r="29" spans="1:10" ht="153" customHeight="1" thickBot="1">
      <c r="A29" s="298" t="s">
        <v>291</v>
      </c>
      <c r="B29" s="299"/>
      <c r="C29" s="299"/>
      <c r="D29" s="299"/>
      <c r="E29" s="299"/>
      <c r="F29" s="299"/>
      <c r="G29" s="299"/>
      <c r="H29" s="299"/>
      <c r="I29" s="299"/>
      <c r="J29" s="299"/>
    </row>
  </sheetData>
  <dataConsolidate/>
  <mergeCells count="34">
    <mergeCell ref="B5:E5"/>
    <mergeCell ref="F5:I5"/>
    <mergeCell ref="A1:J1"/>
    <mergeCell ref="A2:J2"/>
    <mergeCell ref="A3:J3"/>
    <mergeCell ref="B4:E4"/>
    <mergeCell ref="F4:I4"/>
    <mergeCell ref="B6:E6"/>
    <mergeCell ref="F6:I6"/>
    <mergeCell ref="B7:E7"/>
    <mergeCell ref="F7:I7"/>
    <mergeCell ref="B8:E8"/>
    <mergeCell ref="F8:I8"/>
    <mergeCell ref="B9:E9"/>
    <mergeCell ref="F9:I9"/>
    <mergeCell ref="B10:E10"/>
    <mergeCell ref="F10:I10"/>
    <mergeCell ref="B11:E11"/>
    <mergeCell ref="F11:I11"/>
    <mergeCell ref="B12:E12"/>
    <mergeCell ref="F12:I12"/>
    <mergeCell ref="B13:E13"/>
    <mergeCell ref="F13:I13"/>
    <mergeCell ref="B14:E14"/>
    <mergeCell ref="F14:I14"/>
    <mergeCell ref="A25:J25"/>
    <mergeCell ref="A27:J27"/>
    <mergeCell ref="A29:J29"/>
    <mergeCell ref="B15:E15"/>
    <mergeCell ref="F15:I15"/>
    <mergeCell ref="A17:J17"/>
    <mergeCell ref="A19:J19"/>
    <mergeCell ref="A21:J21"/>
    <mergeCell ref="A23:J23"/>
  </mergeCells>
  <pageMargins left="0.7" right="0.7" top="0.75" bottom="0.75" header="0.3" footer="0.3"/>
  <pageSetup scale="98" fitToHeight="0" orientation="portrait" r:id="rId1"/>
  <headerFooter>
    <oddFooter>&amp;LWWW.INVESTATLANTA.COM&amp;C&amp;A&amp;RPage &amp;P</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53"/>
  <sheetViews>
    <sheetView showGridLines="0" zoomScaleNormal="100" zoomScalePageLayoutView="55" workbookViewId="0">
      <selection activeCell="E10" sqref="E10"/>
    </sheetView>
  </sheetViews>
  <sheetFormatPr defaultColWidth="11.42578125" defaultRowHeight="15"/>
  <cols>
    <col min="1" max="2" width="4.140625" customWidth="1"/>
    <col min="5" max="5" width="15.28515625" customWidth="1"/>
    <col min="6" max="6" width="25.42578125" customWidth="1"/>
    <col min="7" max="7" width="21.85546875" customWidth="1"/>
    <col min="10" max="10" width="13.28515625" customWidth="1"/>
  </cols>
  <sheetData>
    <row r="1" spans="1:18" s="101" customFormat="1" ht="19.5" customHeight="1">
      <c r="B1" s="97"/>
      <c r="C1" s="97"/>
      <c r="D1" s="97"/>
      <c r="E1" s="97"/>
      <c r="F1" s="97"/>
      <c r="G1" s="97"/>
      <c r="H1" s="97"/>
    </row>
    <row r="2" spans="1:18" s="101" customFormat="1" ht="19.5" customHeight="1">
      <c r="B2" s="97"/>
      <c r="C2" s="97"/>
      <c r="E2" s="97"/>
      <c r="G2" s="122" t="s">
        <v>293</v>
      </c>
      <c r="H2" s="97"/>
    </row>
    <row r="3" spans="1:18" s="101" customFormat="1" ht="24" customHeight="1" thickBot="1">
      <c r="A3" s="123"/>
      <c r="B3" s="124"/>
      <c r="C3" s="124"/>
      <c r="D3" s="124"/>
      <c r="E3" s="124"/>
      <c r="F3" s="124"/>
      <c r="G3" s="124"/>
      <c r="H3" s="124"/>
      <c r="I3" s="123"/>
      <c r="J3" s="123"/>
      <c r="K3" s="123"/>
      <c r="L3" s="123"/>
      <c r="M3" s="123"/>
    </row>
    <row r="4" spans="1:18" s="101" customFormat="1" ht="22.5" customHeight="1">
      <c r="B4" s="125" t="s">
        <v>159</v>
      </c>
      <c r="C4" s="126"/>
      <c r="D4" s="126"/>
      <c r="E4" s="126"/>
      <c r="F4" s="126"/>
      <c r="G4" s="126"/>
      <c r="H4" s="126"/>
      <c r="I4" s="126"/>
      <c r="J4" s="126"/>
      <c r="K4" s="126"/>
      <c r="L4" s="126"/>
      <c r="M4" s="126"/>
      <c r="N4" s="126"/>
      <c r="O4" s="126"/>
      <c r="P4" s="126"/>
      <c r="Q4" s="126"/>
      <c r="R4" s="126"/>
    </row>
    <row r="6" spans="1:18">
      <c r="B6" s="146">
        <v>1</v>
      </c>
      <c r="C6" s="147" t="s">
        <v>147</v>
      </c>
    </row>
    <row r="7" spans="1:18">
      <c r="C7" t="s">
        <v>148</v>
      </c>
    </row>
    <row r="8" spans="1:18">
      <c r="C8" t="s">
        <v>140</v>
      </c>
      <c r="E8" t="s">
        <v>151</v>
      </c>
      <c r="F8" t="s">
        <v>298</v>
      </c>
      <c r="G8" t="s">
        <v>307</v>
      </c>
    </row>
    <row r="9" spans="1:18">
      <c r="C9" t="s">
        <v>297</v>
      </c>
      <c r="E9" t="s">
        <v>439</v>
      </c>
      <c r="F9" t="s">
        <v>294</v>
      </c>
    </row>
    <row r="10" spans="1:18">
      <c r="C10" t="s">
        <v>133</v>
      </c>
      <c r="E10" t="s">
        <v>440</v>
      </c>
      <c r="F10" t="s">
        <v>299</v>
      </c>
    </row>
    <row r="12" spans="1:18">
      <c r="B12" s="146">
        <v>2</v>
      </c>
      <c r="C12" s="147" t="s">
        <v>149</v>
      </c>
    </row>
    <row r="13" spans="1:18">
      <c r="C13" t="s">
        <v>306</v>
      </c>
    </row>
    <row r="15" spans="1:18">
      <c r="B15" s="172">
        <v>3</v>
      </c>
      <c r="C15" s="306" t="s">
        <v>160</v>
      </c>
      <c r="D15" s="306"/>
      <c r="E15" s="306"/>
      <c r="F15" s="306"/>
      <c r="G15" s="306"/>
      <c r="H15" s="306"/>
      <c r="I15" s="306"/>
    </row>
    <row r="16" spans="1:18">
      <c r="C16" s="143" t="s">
        <v>301</v>
      </c>
      <c r="D16" s="143"/>
      <c r="E16" s="144"/>
      <c r="F16" s="144"/>
      <c r="G16" s="144"/>
    </row>
    <row r="17" spans="2:12">
      <c r="C17" s="143" t="s">
        <v>302</v>
      </c>
      <c r="D17" s="143"/>
      <c r="E17" s="143"/>
      <c r="F17" s="144"/>
      <c r="G17" s="144"/>
      <c r="H17" s="143"/>
    </row>
    <row r="18" spans="2:12">
      <c r="C18" s="143" t="s">
        <v>303</v>
      </c>
      <c r="D18" s="143"/>
      <c r="E18" s="143"/>
      <c r="F18" s="144"/>
      <c r="G18" s="144"/>
      <c r="H18" s="143"/>
    </row>
    <row r="19" spans="2:12">
      <c r="C19" s="143" t="s">
        <v>304</v>
      </c>
      <c r="D19" s="143"/>
      <c r="E19" s="143"/>
      <c r="F19" s="143"/>
      <c r="G19" s="143"/>
      <c r="H19" s="143"/>
    </row>
    <row r="20" spans="2:12">
      <c r="C20" s="143" t="s">
        <v>305</v>
      </c>
      <c r="D20" s="143"/>
      <c r="E20" s="143"/>
      <c r="F20" s="143"/>
      <c r="G20" s="143"/>
      <c r="H20" s="143"/>
      <c r="I20" s="32"/>
      <c r="J20" s="32"/>
    </row>
    <row r="21" spans="2:12">
      <c r="C21" s="143"/>
      <c r="D21" s="143"/>
      <c r="E21" s="143"/>
      <c r="F21" s="143"/>
      <c r="G21" s="136"/>
      <c r="H21" s="143"/>
      <c r="I21" s="32"/>
      <c r="J21" s="32"/>
    </row>
    <row r="22" spans="2:12">
      <c r="B22" s="47">
        <v>4</v>
      </c>
      <c r="C22" s="145" t="s">
        <v>150</v>
      </c>
    </row>
    <row r="23" spans="2:12" ht="29.1" customHeight="1">
      <c r="C23" s="307" t="s">
        <v>177</v>
      </c>
      <c r="D23" s="307"/>
      <c r="E23" s="307"/>
      <c r="F23" s="307"/>
      <c r="G23" s="307"/>
      <c r="H23" s="307"/>
      <c r="I23" s="307"/>
      <c r="J23" s="307"/>
      <c r="K23" s="307"/>
      <c r="L23" s="307"/>
    </row>
    <row r="25" spans="2:12">
      <c r="C25" s="48"/>
      <c r="D25" t="s">
        <v>178</v>
      </c>
      <c r="G25" s="84"/>
      <c r="H25" t="s">
        <v>155</v>
      </c>
    </row>
    <row r="26" spans="2:12">
      <c r="C26" s="74"/>
      <c r="D26" t="s">
        <v>153</v>
      </c>
      <c r="G26" s="64"/>
      <c r="H26" t="s">
        <v>156</v>
      </c>
    </row>
    <row r="27" spans="2:12">
      <c r="C27" s="69"/>
      <c r="D27" t="s">
        <v>154</v>
      </c>
      <c r="G27" s="63"/>
      <c r="H27" t="s">
        <v>157</v>
      </c>
    </row>
    <row r="29" spans="2:12">
      <c r="B29" s="47">
        <v>4</v>
      </c>
      <c r="C29" s="145" t="s">
        <v>158</v>
      </c>
    </row>
    <row r="30" spans="2:12" ht="30.95" customHeight="1">
      <c r="C30" s="307" t="s">
        <v>188</v>
      </c>
      <c r="D30" s="307"/>
      <c r="E30" s="307"/>
      <c r="F30" s="307"/>
      <c r="G30" s="307"/>
      <c r="H30" s="307"/>
      <c r="I30" s="307"/>
      <c r="J30" s="307"/>
      <c r="K30" s="307"/>
      <c r="L30" s="307"/>
    </row>
    <row r="32" spans="2:12">
      <c r="B32" s="47">
        <v>5</v>
      </c>
      <c r="C32" s="145" t="s">
        <v>193</v>
      </c>
    </row>
    <row r="33" spans="2:12" ht="28.5" customHeight="1">
      <c r="C33" s="304" t="s">
        <v>194</v>
      </c>
      <c r="D33" s="304"/>
      <c r="E33" s="304"/>
      <c r="F33" s="304"/>
      <c r="G33" s="304"/>
      <c r="H33" s="304"/>
      <c r="I33" s="304"/>
      <c r="J33" s="304"/>
      <c r="K33" s="304"/>
      <c r="L33" s="304"/>
    </row>
    <row r="35" spans="2:12">
      <c r="B35" s="47"/>
    </row>
    <row r="45" spans="2:12">
      <c r="D45" s="143"/>
      <c r="E45" s="143"/>
      <c r="F45" s="143"/>
      <c r="G45" s="143"/>
      <c r="H45" s="143"/>
    </row>
    <row r="46" spans="2:12">
      <c r="D46" s="143"/>
      <c r="E46" s="143"/>
      <c r="F46" s="143"/>
      <c r="G46" s="143"/>
      <c r="H46" s="143"/>
    </row>
    <row r="47" spans="2:12">
      <c r="D47" s="143"/>
      <c r="E47" s="143"/>
      <c r="F47" s="143"/>
      <c r="G47" s="143"/>
      <c r="H47" s="143"/>
    </row>
    <row r="48" spans="2:12">
      <c r="D48" s="143"/>
      <c r="E48" s="143"/>
      <c r="F48" s="143"/>
      <c r="G48" s="143"/>
      <c r="H48" s="143"/>
    </row>
    <row r="49" spans="4:8">
      <c r="D49" s="143"/>
      <c r="E49" s="143"/>
      <c r="F49" s="143"/>
      <c r="G49" s="143"/>
      <c r="H49" s="143"/>
    </row>
    <row r="50" spans="4:8">
      <c r="D50" s="143"/>
      <c r="E50" s="143"/>
      <c r="F50" s="143"/>
      <c r="G50" s="143"/>
      <c r="H50" s="143"/>
    </row>
    <row r="51" spans="4:8">
      <c r="D51" s="143"/>
      <c r="E51" s="143"/>
      <c r="F51" s="143"/>
      <c r="G51" s="143"/>
      <c r="H51" s="143"/>
    </row>
    <row r="52" spans="4:8">
      <c r="D52" s="143"/>
      <c r="E52" s="143"/>
      <c r="F52" s="143"/>
      <c r="G52" s="143"/>
      <c r="H52" s="143"/>
    </row>
    <row r="53" spans="4:8">
      <c r="D53" s="143"/>
      <c r="E53" s="143"/>
      <c r="F53" s="143"/>
      <c r="G53" s="143"/>
      <c r="H53" s="143"/>
    </row>
  </sheetData>
  <mergeCells count="4">
    <mergeCell ref="C15:I15"/>
    <mergeCell ref="C23:L23"/>
    <mergeCell ref="C30:L30"/>
    <mergeCell ref="C33:L33"/>
  </mergeCells>
  <phoneticPr fontId="18" type="noConversion"/>
  <pageMargins left="0.75" right="0.75" top="1" bottom="1" header="0.5" footer="0.5"/>
  <pageSetup scale="54" fitToHeight="2" orientation="portrait" verticalDpi="4294967292" r:id="rId1"/>
  <headerFooter>
    <oddFooter>&amp;LWWW.INVESTATLANTA.COM&amp;C&amp;A&amp;RPage &amp;P</oddFooter>
  </headerFooter>
  <colBreaks count="1" manualBreakCount="1">
    <brk id="12" max="1048575" man="1"/>
  </colBreaks>
  <drawing r:id="rId2"/>
  <extLst>
    <ext xmlns:mx="http://schemas.microsoft.com/office/mac/excel/2008/main" uri="{64002731-A6B0-56B0-2670-7721B7C09600}">
      <mx:PLV Mode="0" OnePage="0" WScale="92"/>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U48"/>
  <sheetViews>
    <sheetView zoomScale="85" zoomScaleNormal="85" zoomScaleSheetLayoutView="100" workbookViewId="0">
      <selection activeCell="C24" sqref="C24"/>
    </sheetView>
  </sheetViews>
  <sheetFormatPr defaultColWidth="9.140625" defaultRowHeight="24" customHeight="1"/>
  <cols>
    <col min="1" max="1" width="2.42578125" style="101" customWidth="1"/>
    <col min="2" max="2" width="37.85546875" style="102" customWidth="1"/>
    <col min="3" max="3" width="24.28515625" style="102" customWidth="1"/>
    <col min="4" max="4" width="22.5703125" style="102" customWidth="1"/>
    <col min="5" max="6" width="9.140625" style="102"/>
    <col min="7" max="7" width="13.5703125" style="102" customWidth="1"/>
    <col min="8" max="8" width="20.140625" style="102" customWidth="1"/>
    <col min="9" max="9" width="2.85546875" style="101" customWidth="1"/>
    <col min="10" max="10" width="9.140625" style="101"/>
    <col min="11" max="11" width="9.85546875" style="101" bestFit="1" customWidth="1"/>
    <col min="12" max="12" width="3.85546875" style="101" bestFit="1" customWidth="1"/>
    <col min="13" max="13" width="35.85546875" style="101" customWidth="1"/>
    <col min="14" max="14" width="7.85546875" style="101" bestFit="1" customWidth="1"/>
    <col min="15" max="15" width="4.7109375" style="101" bestFit="1" customWidth="1"/>
    <col min="16" max="16" width="5.7109375" style="101" bestFit="1" customWidth="1"/>
    <col min="17" max="16384" width="9.140625" style="101"/>
  </cols>
  <sheetData>
    <row r="1" spans="1:18" ht="19.5" customHeight="1">
      <c r="B1" s="97"/>
      <c r="C1" s="97"/>
      <c r="D1" s="97"/>
      <c r="E1" s="97"/>
      <c r="F1" s="97"/>
      <c r="G1" s="97"/>
      <c r="H1" s="97"/>
    </row>
    <row r="2" spans="1:18" ht="19.5" customHeight="1">
      <c r="B2" s="97"/>
      <c r="C2" s="97"/>
      <c r="D2" s="122" t="s">
        <v>292</v>
      </c>
      <c r="E2" s="97"/>
      <c r="F2" s="97"/>
      <c r="G2" s="97"/>
      <c r="H2" s="97"/>
    </row>
    <row r="3" spans="1:18" ht="24" customHeight="1" thickBot="1">
      <c r="A3" s="123"/>
      <c r="B3" s="124"/>
      <c r="C3" s="124"/>
      <c r="D3" s="124"/>
      <c r="E3" s="124"/>
      <c r="F3" s="124"/>
      <c r="G3" s="124"/>
      <c r="H3" s="124"/>
      <c r="I3" s="123"/>
      <c r="J3" s="123"/>
    </row>
    <row r="4" spans="1:18" ht="22.5" customHeight="1">
      <c r="B4" s="125" t="s">
        <v>140</v>
      </c>
      <c r="C4" s="126"/>
      <c r="D4" s="126"/>
      <c r="E4" s="126"/>
      <c r="F4" s="126"/>
      <c r="G4" s="126"/>
      <c r="H4" s="126"/>
      <c r="I4" s="126"/>
      <c r="J4" s="126"/>
      <c r="K4" s="126"/>
      <c r="L4" s="126"/>
      <c r="M4" s="126"/>
      <c r="N4" s="126"/>
      <c r="O4" s="126"/>
      <c r="P4" s="126"/>
      <c r="Q4" s="126"/>
      <c r="R4" s="126"/>
    </row>
    <row r="5" spans="1:18" ht="14.25">
      <c r="B5" s="309"/>
      <c r="C5" s="309"/>
      <c r="D5" s="309"/>
    </row>
    <row r="6" spans="1:18" ht="20.100000000000001" customHeight="1">
      <c r="B6" s="109" t="s">
        <v>62</v>
      </c>
      <c r="C6" s="310"/>
      <c r="D6" s="310"/>
      <c r="E6" s="310"/>
      <c r="F6" s="310"/>
      <c r="G6" s="103"/>
      <c r="H6" s="103" t="s">
        <v>78</v>
      </c>
      <c r="I6" s="316"/>
      <c r="J6" s="316"/>
      <c r="M6" s="104"/>
      <c r="N6" s="104"/>
      <c r="O6" s="104"/>
      <c r="P6" s="104"/>
    </row>
    <row r="7" spans="1:18" ht="20.100000000000001" customHeight="1">
      <c r="B7" s="109" t="s">
        <v>63</v>
      </c>
      <c r="C7" s="310"/>
      <c r="D7" s="310"/>
      <c r="E7" s="310"/>
      <c r="F7" s="310"/>
      <c r="G7" s="103"/>
      <c r="H7" s="173" t="s">
        <v>81</v>
      </c>
      <c r="I7" s="317"/>
      <c r="J7" s="317"/>
      <c r="M7" s="104"/>
      <c r="N7" s="104"/>
      <c r="O7" s="104"/>
      <c r="P7" s="104"/>
    </row>
    <row r="8" spans="1:18" ht="20.100000000000001" customHeight="1">
      <c r="B8" s="109" t="s">
        <v>72</v>
      </c>
      <c r="C8" s="311"/>
      <c r="D8" s="312"/>
      <c r="E8" s="312"/>
      <c r="F8" s="312"/>
      <c r="G8" s="103"/>
      <c r="H8" s="105" t="s">
        <v>179</v>
      </c>
      <c r="I8" s="320"/>
      <c r="J8" s="320"/>
      <c r="M8" s="104"/>
      <c r="N8" s="104"/>
      <c r="O8" s="104"/>
      <c r="P8" s="104"/>
    </row>
    <row r="9" spans="1:18" ht="20.100000000000001" customHeight="1">
      <c r="B9" s="108" t="s">
        <v>79</v>
      </c>
      <c r="C9" s="310"/>
      <c r="D9" s="310"/>
      <c r="E9" s="106"/>
      <c r="F9" s="106"/>
      <c r="G9" s="106"/>
      <c r="H9" s="105" t="s">
        <v>180</v>
      </c>
      <c r="I9" s="321"/>
      <c r="J9" s="322"/>
      <c r="M9" s="104"/>
      <c r="N9" s="104"/>
      <c r="O9" s="104"/>
      <c r="P9" s="104"/>
    </row>
    <row r="10" spans="1:18" ht="20.100000000000001" customHeight="1">
      <c r="B10" s="108" t="s">
        <v>80</v>
      </c>
      <c r="C10" s="310"/>
      <c r="D10" s="310"/>
      <c r="G10" s="104"/>
      <c r="H10" s="107" t="s">
        <v>110</v>
      </c>
      <c r="I10" s="308"/>
      <c r="J10" s="308"/>
      <c r="M10" s="104"/>
      <c r="N10" s="104"/>
      <c r="O10" s="104"/>
      <c r="P10" s="104"/>
    </row>
    <row r="11" spans="1:18" ht="20.100000000000001" customHeight="1">
      <c r="B11" s="108" t="s">
        <v>252</v>
      </c>
      <c r="C11" s="323"/>
      <c r="D11" s="323"/>
      <c r="G11" s="104"/>
      <c r="H11" s="102" t="s">
        <v>111</v>
      </c>
      <c r="I11" s="308"/>
      <c r="J11" s="308"/>
      <c r="M11" s="104"/>
      <c r="N11" s="104"/>
      <c r="O11" s="104"/>
      <c r="P11" s="104"/>
    </row>
    <row r="12" spans="1:18" ht="20.100000000000001" customHeight="1">
      <c r="B12" s="108" t="s">
        <v>253</v>
      </c>
      <c r="C12" s="211"/>
      <c r="D12" s="186"/>
      <c r="E12" s="186"/>
      <c r="F12" s="186"/>
      <c r="G12" s="104"/>
      <c r="H12" s="107" t="s">
        <v>108</v>
      </c>
      <c r="I12" s="308"/>
      <c r="J12" s="308"/>
      <c r="M12" s="104"/>
      <c r="N12" s="104"/>
      <c r="O12" s="104"/>
      <c r="P12" s="104"/>
    </row>
    <row r="13" spans="1:18" ht="20.100000000000001" customHeight="1">
      <c r="B13" s="108" t="s">
        <v>254</v>
      </c>
      <c r="C13" s="212">
        <v>0</v>
      </c>
      <c r="D13" s="186"/>
      <c r="E13" s="186"/>
      <c r="F13" s="186"/>
      <c r="G13" s="106"/>
      <c r="H13" s="209" t="s">
        <v>109</v>
      </c>
      <c r="I13" s="318"/>
      <c r="J13" s="319"/>
      <c r="M13" s="104"/>
      <c r="N13" s="104"/>
      <c r="O13" s="104"/>
      <c r="P13" s="104"/>
    </row>
    <row r="14" spans="1:18" s="206" customFormat="1" ht="25.5" customHeight="1">
      <c r="B14" s="121" t="s">
        <v>248</v>
      </c>
      <c r="C14" s="187" t="s">
        <v>56</v>
      </c>
      <c r="D14" s="207"/>
      <c r="E14" s="207"/>
      <c r="F14" s="207"/>
      <c r="G14" s="208"/>
      <c r="H14" s="106" t="s">
        <v>82</v>
      </c>
      <c r="I14" s="308"/>
      <c r="J14" s="308"/>
      <c r="M14" s="210"/>
      <c r="N14" s="210"/>
      <c r="O14" s="210"/>
      <c r="P14" s="210"/>
    </row>
    <row r="15" spans="1:18" ht="20.100000000000001" customHeight="1">
      <c r="B15" s="121" t="s">
        <v>308</v>
      </c>
      <c r="C15" s="257">
        <v>0</v>
      </c>
      <c r="D15" s="186"/>
      <c r="E15" s="186"/>
      <c r="F15" s="186"/>
      <c r="H15" s="107" t="s">
        <v>83</v>
      </c>
      <c r="I15" s="308"/>
      <c r="J15" s="308"/>
      <c r="M15" s="104"/>
      <c r="N15" s="104"/>
      <c r="O15" s="104"/>
      <c r="P15" s="104"/>
    </row>
    <row r="16" spans="1:18" ht="18" customHeight="1">
      <c r="B16" s="121" t="s">
        <v>249</v>
      </c>
      <c r="C16" s="258">
        <v>0</v>
      </c>
      <c r="D16" s="186"/>
      <c r="E16" s="186"/>
      <c r="F16" s="186"/>
      <c r="H16" s="107" t="s">
        <v>84</v>
      </c>
      <c r="I16" s="308"/>
      <c r="J16" s="308"/>
      <c r="M16" s="104"/>
      <c r="N16" s="104"/>
      <c r="O16" s="104"/>
      <c r="P16" s="104"/>
    </row>
    <row r="17" spans="2:21" ht="30" customHeight="1">
      <c r="B17" s="121" t="s">
        <v>309</v>
      </c>
      <c r="C17" s="257">
        <v>0</v>
      </c>
      <c r="D17" s="186"/>
      <c r="E17" s="186"/>
      <c r="F17" s="186"/>
      <c r="G17" s="95"/>
      <c r="H17" s="107" t="s">
        <v>85</v>
      </c>
      <c r="I17" s="308"/>
      <c r="J17" s="308"/>
      <c r="M17" s="104"/>
      <c r="N17" s="104"/>
      <c r="O17" s="104"/>
      <c r="P17" s="104"/>
    </row>
    <row r="18" spans="2:21" ht="24" customHeight="1">
      <c r="B18" s="121" t="s">
        <v>65</v>
      </c>
      <c r="C18" s="257">
        <v>0</v>
      </c>
      <c r="D18" s="203"/>
      <c r="E18" s="203"/>
      <c r="F18" s="203"/>
      <c r="H18" s="107" t="s">
        <v>112</v>
      </c>
      <c r="I18" s="308"/>
      <c r="J18" s="308"/>
      <c r="M18" s="104"/>
      <c r="N18" s="104"/>
      <c r="O18" s="104"/>
      <c r="P18" s="104"/>
    </row>
    <row r="19" spans="2:21" ht="24" customHeight="1">
      <c r="B19" s="121" t="s">
        <v>61</v>
      </c>
      <c r="C19" s="258">
        <v>0</v>
      </c>
      <c r="D19" s="95"/>
      <c r="E19" s="95"/>
      <c r="F19" s="95"/>
      <c r="H19" s="109" t="s">
        <v>113</v>
      </c>
      <c r="I19" s="308"/>
      <c r="J19" s="308"/>
      <c r="M19" s="104"/>
      <c r="N19" s="104"/>
      <c r="O19" s="104"/>
      <c r="P19" s="104"/>
    </row>
    <row r="20" spans="2:21" ht="24" customHeight="1">
      <c r="B20" s="121" t="s">
        <v>66</v>
      </c>
      <c r="C20" s="258" t="s">
        <v>56</v>
      </c>
      <c r="D20" s="188"/>
      <c r="H20" s="109"/>
      <c r="I20" s="174"/>
      <c r="J20" s="174"/>
      <c r="M20" s="104"/>
      <c r="N20" s="104"/>
      <c r="O20" s="104"/>
      <c r="P20" s="104"/>
    </row>
    <row r="21" spans="2:21" ht="24" customHeight="1">
      <c r="B21" s="121"/>
      <c r="C21" s="188"/>
      <c r="D21" s="189"/>
      <c r="M21" s="94"/>
      <c r="N21" s="111"/>
      <c r="O21" s="112"/>
      <c r="P21" s="113"/>
    </row>
    <row r="22" spans="2:21" ht="24" customHeight="1">
      <c r="D22" s="189"/>
      <c r="G22" s="110"/>
      <c r="K22" s="98"/>
      <c r="L22" s="98"/>
      <c r="M22" s="98"/>
      <c r="N22" s="98"/>
      <c r="O22" s="98"/>
      <c r="P22" s="98"/>
      <c r="Q22" s="98"/>
      <c r="R22" s="98"/>
      <c r="S22" s="98"/>
      <c r="T22" s="98"/>
      <c r="U22" s="98"/>
    </row>
    <row r="23" spans="2:21" ht="24" customHeight="1">
      <c r="B23" s="95" t="s">
        <v>0</v>
      </c>
      <c r="C23" s="153">
        <f>C13</f>
        <v>0</v>
      </c>
      <c r="D23" s="110"/>
      <c r="E23" s="110"/>
      <c r="F23" s="110"/>
      <c r="H23" s="110"/>
      <c r="J23" s="98"/>
      <c r="L23" s="98"/>
      <c r="M23" s="98"/>
      <c r="N23" s="98"/>
      <c r="O23" s="98"/>
      <c r="P23" s="98"/>
    </row>
    <row r="24" spans="2:21" ht="24" customHeight="1" thickBot="1">
      <c r="B24" s="95" t="s">
        <v>41</v>
      </c>
      <c r="C24" s="148">
        <f>C30</f>
        <v>2500</v>
      </c>
      <c r="G24" s="153"/>
      <c r="H24" s="101"/>
      <c r="L24" s="98"/>
      <c r="M24" s="98"/>
      <c r="N24" s="98"/>
      <c r="O24" s="98"/>
      <c r="P24" s="98"/>
    </row>
    <row r="25" spans="2:21" ht="24" customHeight="1" thickBot="1">
      <c r="B25" s="114" t="s">
        <v>161</v>
      </c>
      <c r="C25" s="149">
        <f>IF(C21="yes",C24-250,C24)</f>
        <v>2500</v>
      </c>
      <c r="D25" s="149"/>
      <c r="E25" s="149"/>
      <c r="F25" s="149"/>
      <c r="G25" s="149"/>
      <c r="H25" s="150"/>
      <c r="L25" s="98"/>
      <c r="M25" s="98"/>
      <c r="N25" s="98"/>
      <c r="O25" s="98"/>
      <c r="P25" s="98"/>
    </row>
    <row r="26" spans="2:21" ht="24" customHeight="1">
      <c r="B26" s="151" t="s">
        <v>42</v>
      </c>
      <c r="C26" s="151"/>
      <c r="D26" s="148"/>
      <c r="E26" s="148"/>
      <c r="F26" s="148"/>
      <c r="G26" s="148"/>
      <c r="H26" s="101"/>
      <c r="L26" s="98"/>
      <c r="M26" s="98"/>
      <c r="N26" s="98"/>
      <c r="O26" s="98"/>
      <c r="P26" s="98"/>
    </row>
    <row r="27" spans="2:21" ht="24" customHeight="1">
      <c r="B27" s="152"/>
      <c r="C27" s="152"/>
      <c r="D27" s="101"/>
      <c r="E27" s="101"/>
      <c r="F27" s="101"/>
      <c r="G27" s="101"/>
      <c r="H27" s="152"/>
      <c r="L27" s="98"/>
      <c r="M27" s="98"/>
      <c r="N27" s="98"/>
      <c r="O27" s="98"/>
      <c r="P27" s="98"/>
    </row>
    <row r="28" spans="2:21" ht="28.5" customHeight="1">
      <c r="B28" s="99"/>
      <c r="C28" s="99"/>
      <c r="D28" s="152"/>
      <c r="E28" s="152"/>
      <c r="F28" s="152"/>
      <c r="G28" s="152"/>
      <c r="H28" s="152"/>
      <c r="L28" s="98"/>
      <c r="M28" s="98"/>
      <c r="N28" s="98"/>
      <c r="O28" s="98"/>
      <c r="P28" s="98"/>
    </row>
    <row r="29" spans="2:21" ht="24" customHeight="1">
      <c r="B29" s="120" t="s">
        <v>137</v>
      </c>
      <c r="C29" s="120" t="s">
        <v>31</v>
      </c>
      <c r="D29" s="324" t="s">
        <v>138</v>
      </c>
      <c r="E29" s="325"/>
      <c r="F29" s="152"/>
      <c r="G29" s="152"/>
      <c r="H29" s="99"/>
      <c r="L29" s="98"/>
      <c r="M29" s="98"/>
      <c r="N29" s="98"/>
      <c r="O29" s="98"/>
      <c r="P29" s="98"/>
    </row>
    <row r="30" spans="2:21" ht="29.1" customHeight="1">
      <c r="B30" s="118" t="s">
        <v>134</v>
      </c>
      <c r="C30" s="184">
        <v>2500</v>
      </c>
      <c r="D30" s="313" t="s">
        <v>310</v>
      </c>
      <c r="E30" s="314"/>
      <c r="F30" s="99"/>
      <c r="G30" s="99"/>
      <c r="H30" s="99"/>
      <c r="L30" s="98"/>
      <c r="M30" s="98"/>
      <c r="N30" s="98"/>
      <c r="O30" s="98"/>
      <c r="P30" s="98"/>
    </row>
    <row r="31" spans="2:21" ht="84.75" customHeight="1">
      <c r="B31" s="118" t="s">
        <v>245</v>
      </c>
      <c r="C31" s="184">
        <f>(C13*0.00125)-C32</f>
        <v>-25000</v>
      </c>
      <c r="D31" s="313" t="s">
        <v>246</v>
      </c>
      <c r="E31" s="314"/>
      <c r="F31" s="96"/>
      <c r="G31" s="96"/>
      <c r="H31" s="115"/>
      <c r="L31" s="98"/>
      <c r="M31" s="98"/>
      <c r="N31" s="98"/>
      <c r="O31" s="98"/>
      <c r="P31" s="98"/>
    </row>
    <row r="32" spans="2:21" ht="34.5" customHeight="1">
      <c r="B32" s="118" t="s">
        <v>135</v>
      </c>
      <c r="C32" s="184">
        <v>25000</v>
      </c>
      <c r="D32" s="315" t="s">
        <v>136</v>
      </c>
      <c r="E32" s="315"/>
      <c r="F32" s="183"/>
      <c r="G32" s="183"/>
      <c r="H32" s="96"/>
      <c r="K32" s="98"/>
      <c r="O32" s="98"/>
      <c r="P32" s="98"/>
      <c r="Q32" s="98"/>
    </row>
    <row r="33" spans="2:17" ht="64.5" customHeight="1">
      <c r="B33" s="119" t="s">
        <v>139</v>
      </c>
      <c r="C33" s="185">
        <f>IF(C13&gt;0, 50000,0)</f>
        <v>0</v>
      </c>
      <c r="D33" s="315" t="s">
        <v>255</v>
      </c>
      <c r="E33" s="315"/>
      <c r="F33" s="183"/>
      <c r="G33" s="183"/>
      <c r="H33" s="115"/>
      <c r="K33" s="98"/>
      <c r="O33" s="98"/>
      <c r="P33" s="98"/>
      <c r="Q33" s="98"/>
    </row>
    <row r="34" spans="2:17" ht="34.5" customHeight="1">
      <c r="D34" s="101"/>
      <c r="E34" s="101"/>
      <c r="F34" s="183"/>
      <c r="G34" s="183"/>
      <c r="K34" s="98"/>
      <c r="O34" s="98"/>
      <c r="P34" s="98"/>
      <c r="Q34" s="98"/>
    </row>
    <row r="35" spans="2:17" ht="34.5" customHeight="1">
      <c r="D35" s="101"/>
      <c r="E35" s="101"/>
      <c r="F35" s="183"/>
      <c r="G35" s="183"/>
      <c r="K35" s="98"/>
      <c r="O35" s="98"/>
      <c r="P35" s="98"/>
      <c r="Q35" s="98"/>
    </row>
    <row r="36" spans="2:17" ht="24" customHeight="1">
      <c r="B36" s="101"/>
      <c r="C36" s="101"/>
    </row>
    <row r="37" spans="2:17" ht="24" customHeight="1">
      <c r="B37" s="101"/>
      <c r="C37" s="101"/>
    </row>
    <row r="38" spans="2:17" ht="24" customHeight="1">
      <c r="B38" s="101"/>
      <c r="C38" s="101"/>
    </row>
    <row r="39" spans="2:17" ht="24" customHeight="1">
      <c r="B39" s="100"/>
      <c r="C39" s="100"/>
    </row>
    <row r="40" spans="2:17" ht="32.25" customHeight="1">
      <c r="C40" s="117"/>
    </row>
    <row r="41" spans="2:17" ht="49.5" customHeight="1">
      <c r="C41" s="117"/>
    </row>
    <row r="42" spans="2:17" ht="37.5" customHeight="1">
      <c r="C42" s="117"/>
    </row>
    <row r="43" spans="2:17" ht="43.5" customHeight="1">
      <c r="C43" s="116"/>
    </row>
    <row r="44" spans="2:17" ht="35.25" customHeight="1">
      <c r="C44" s="116"/>
    </row>
    <row r="47" spans="2:17" ht="24" customHeight="1">
      <c r="B47"/>
    </row>
    <row r="48" spans="2:17" ht="24" customHeight="1">
      <c r="B48" s="62"/>
    </row>
  </sheetData>
  <mergeCells count="26">
    <mergeCell ref="D31:E31"/>
    <mergeCell ref="D32:E32"/>
    <mergeCell ref="D33:E33"/>
    <mergeCell ref="I6:J6"/>
    <mergeCell ref="I7:J7"/>
    <mergeCell ref="I14:J14"/>
    <mergeCell ref="I13:J13"/>
    <mergeCell ref="I10:J10"/>
    <mergeCell ref="I11:J11"/>
    <mergeCell ref="I12:J12"/>
    <mergeCell ref="I8:J8"/>
    <mergeCell ref="I9:J9"/>
    <mergeCell ref="C11:D11"/>
    <mergeCell ref="D29:E29"/>
    <mergeCell ref="D30:E30"/>
    <mergeCell ref="I15:J15"/>
    <mergeCell ref="I16:J16"/>
    <mergeCell ref="I17:J17"/>
    <mergeCell ref="I18:J18"/>
    <mergeCell ref="I19:J19"/>
    <mergeCell ref="B5:D5"/>
    <mergeCell ref="C6:F6"/>
    <mergeCell ref="C7:F7"/>
    <mergeCell ref="C9:D9"/>
    <mergeCell ref="C10:D10"/>
    <mergeCell ref="C8:F8"/>
  </mergeCells>
  <phoneticPr fontId="18" type="noConversion"/>
  <conditionalFormatting sqref="D18:F18">
    <cfRule type="cellIs" dxfId="0" priority="1" operator="lessThanOrEqual">
      <formula>0</formula>
    </cfRule>
  </conditionalFormatting>
  <dataValidations count="1">
    <dataValidation type="list" allowBlank="1" showInputMessage="1" showErrorMessage="1" sqref="C21" xr:uid="{00000000-0002-0000-0700-000000000000}">
      <formula1>"Yes, No"</formula1>
    </dataValidation>
  </dataValidations>
  <pageMargins left="0.5" right="0.5" top="0.31" bottom="0.75" header="0.3" footer="0.3"/>
  <pageSetup scale="59" fitToHeight="8" orientation="portrait" r:id="rId1"/>
  <headerFooter>
    <oddFooter>&amp;LWWW.INVESTATLANTA.COM&amp;C&amp;A&amp;R&amp;P</oddFooter>
  </headerFooter>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AEF3F865-4F20-4E95-AAE2-C5D10AC70426}">
          <x14:formula1>
            <xm:f>Sheet1!$A$1:$A$5</xm:f>
          </x14:formula1>
          <xm:sqref>C11:D11</xm:sqref>
        </x14:dataValidation>
        <x14:dataValidation type="list" allowBlank="1" showInputMessage="1" showErrorMessage="1" xr:uid="{A7E7D0EB-1B11-46E6-A87B-C737925457ED}">
          <x14:formula1>
            <xm:f>Sheet1!$C$1:$C$6</xm:f>
          </x14:formula1>
          <xm:sqref>C12</xm:sqref>
        </x14:dataValidation>
        <x14:dataValidation type="list" allowBlank="1" showInputMessage="1" showErrorMessage="1" xr:uid="{016BFEA3-570E-42A1-8E88-606720C7457D}">
          <x14:formula1>
            <xm:f>Sheet1!$F$1:$F$2</xm:f>
          </x14:formula1>
          <xm:sqref>C14</xm:sqref>
        </x14:dataValidation>
      </x14:dataValidations>
    </ext>
    <ext xmlns:mx="http://schemas.microsoft.com/office/mac/excel/2008/main" uri="{64002731-A6B0-56B0-2670-7721B7C09600}">
      <mx:PLV Mode="0" OnePage="0" WScale="88"/>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81"/>
  <sheetViews>
    <sheetView zoomScaleNormal="100" zoomScaleSheetLayoutView="85" zoomScalePageLayoutView="145" workbookViewId="0">
      <selection activeCell="B4" sqref="B4"/>
    </sheetView>
  </sheetViews>
  <sheetFormatPr defaultColWidth="9.140625" defaultRowHeight="24" customHeight="1"/>
  <cols>
    <col min="1" max="1" width="2.42578125" style="2" customWidth="1"/>
    <col min="2" max="2" width="26.140625" style="3" customWidth="1"/>
    <col min="3" max="3" width="9.140625" style="3"/>
    <col min="4" max="4" width="7" style="3" customWidth="1"/>
    <col min="5" max="5" width="9.140625" style="3"/>
    <col min="6" max="6" width="7.42578125" style="3" customWidth="1"/>
    <col min="7" max="7" width="5.28515625" style="3" customWidth="1"/>
    <col min="8" max="8" width="16.42578125" style="3" customWidth="1"/>
    <col min="9" max="9" width="2.85546875" style="2" customWidth="1"/>
    <col min="10" max="10" width="9.140625" style="2"/>
    <col min="11" max="11" width="9.85546875" style="2" bestFit="1" customWidth="1"/>
    <col min="12" max="12" width="9.140625" style="2"/>
    <col min="13" max="13" width="6.7109375" style="2" customWidth="1"/>
    <col min="14" max="16384" width="9.140625" style="2"/>
  </cols>
  <sheetData>
    <row r="1" spans="1:18" s="101" customFormat="1" ht="19.5" customHeight="1">
      <c r="B1" s="97"/>
      <c r="C1" s="97"/>
      <c r="D1" s="97"/>
      <c r="E1" s="97"/>
      <c r="F1" s="97"/>
      <c r="G1" s="97"/>
      <c r="H1" s="97"/>
    </row>
    <row r="2" spans="1:18" s="101" customFormat="1" ht="19.5" customHeight="1">
      <c r="B2" s="97"/>
      <c r="C2" s="97"/>
      <c r="E2" s="97"/>
      <c r="F2" s="122" t="s">
        <v>293</v>
      </c>
      <c r="G2" s="97"/>
      <c r="H2" s="97"/>
    </row>
    <row r="3" spans="1:18" s="101" customFormat="1" ht="24" customHeight="1" thickBot="1">
      <c r="A3" s="123"/>
      <c r="B3" s="124"/>
      <c r="C3" s="124"/>
      <c r="D3" s="124"/>
      <c r="E3" s="124"/>
      <c r="F3" s="124"/>
      <c r="G3" s="124"/>
      <c r="H3" s="124"/>
      <c r="I3" s="123"/>
      <c r="J3" s="123"/>
      <c r="K3" s="123"/>
      <c r="L3" s="123"/>
    </row>
    <row r="4" spans="1:18" s="101" customFormat="1" ht="22.5" customHeight="1">
      <c r="B4" s="125" t="s">
        <v>316</v>
      </c>
      <c r="C4" s="126"/>
      <c r="D4" s="126"/>
      <c r="E4" s="126"/>
      <c r="F4" s="126"/>
      <c r="G4" s="126"/>
      <c r="H4" s="126"/>
      <c r="I4" s="126"/>
      <c r="J4" s="126"/>
      <c r="K4" s="126"/>
      <c r="L4" s="126"/>
      <c r="M4" s="126"/>
      <c r="N4" s="126"/>
      <c r="O4" s="126"/>
      <c r="P4" s="126"/>
      <c r="Q4" s="126"/>
      <c r="R4" s="126"/>
    </row>
    <row r="5" spans="1:18" ht="24" customHeight="1">
      <c r="B5" s="343"/>
      <c r="C5" s="343"/>
      <c r="D5" s="343"/>
    </row>
    <row r="6" spans="1:18" ht="33.75" customHeight="1">
      <c r="B6" s="40" t="s">
        <v>72</v>
      </c>
      <c r="C6" s="344"/>
      <c r="D6" s="344"/>
      <c r="E6" s="344"/>
      <c r="F6" s="344"/>
      <c r="H6" s="349"/>
      <c r="I6" s="349"/>
      <c r="J6" s="349"/>
      <c r="K6" s="349"/>
      <c r="L6" s="349"/>
      <c r="M6" s="36"/>
      <c r="N6" s="36"/>
    </row>
    <row r="7" spans="1:18" s="35" customFormat="1" ht="24" customHeight="1">
      <c r="B7" s="40" t="s">
        <v>73</v>
      </c>
      <c r="C7" s="348"/>
      <c r="D7" s="348"/>
      <c r="E7" s="348"/>
      <c r="F7" s="348"/>
      <c r="G7" s="36"/>
      <c r="H7" s="53"/>
      <c r="I7" s="350"/>
      <c r="J7" s="350"/>
      <c r="K7" s="56"/>
      <c r="L7" s="55"/>
      <c r="M7" s="50"/>
      <c r="N7" s="50"/>
    </row>
    <row r="8" spans="1:18" s="35" customFormat="1" ht="24" customHeight="1">
      <c r="B8" s="40" t="s">
        <v>250</v>
      </c>
      <c r="C8" s="345"/>
      <c r="D8" s="346"/>
      <c r="E8" s="346"/>
      <c r="F8" s="347"/>
      <c r="G8" s="36"/>
      <c r="H8" s="53"/>
      <c r="I8" s="204"/>
      <c r="J8" s="204"/>
      <c r="K8" s="56"/>
      <c r="L8" s="55"/>
      <c r="M8" s="50"/>
      <c r="N8" s="50"/>
    </row>
    <row r="9" spans="1:18" ht="24" customHeight="1">
      <c r="B9" s="40" t="s">
        <v>68</v>
      </c>
      <c r="C9" s="344"/>
      <c r="D9" s="344"/>
      <c r="E9" s="344"/>
      <c r="F9" s="344"/>
      <c r="H9" s="53"/>
      <c r="I9" s="351"/>
      <c r="J9" s="351"/>
      <c r="K9" s="50"/>
      <c r="L9" s="50"/>
      <c r="M9" s="50"/>
      <c r="N9" s="50"/>
    </row>
    <row r="10" spans="1:18" s="35" customFormat="1" ht="24" customHeight="1">
      <c r="B10" s="40" t="s">
        <v>247</v>
      </c>
      <c r="C10" s="345"/>
      <c r="D10" s="346"/>
      <c r="E10" s="346"/>
      <c r="F10" s="347"/>
      <c r="G10" s="36"/>
      <c r="H10" s="53"/>
      <c r="I10" s="205"/>
      <c r="J10" s="205"/>
      <c r="K10" s="50"/>
      <c r="L10" s="50"/>
      <c r="M10" s="50"/>
      <c r="N10" s="50"/>
    </row>
    <row r="11" spans="1:18" s="35" customFormat="1" ht="24" customHeight="1">
      <c r="B11" s="40" t="s">
        <v>60</v>
      </c>
      <c r="C11" s="345"/>
      <c r="D11" s="346"/>
      <c r="E11" s="346"/>
      <c r="F11" s="347"/>
      <c r="G11" s="36"/>
      <c r="H11" s="53"/>
      <c r="I11" s="205"/>
      <c r="J11" s="205"/>
      <c r="K11" s="50"/>
      <c r="L11" s="50"/>
      <c r="M11" s="50"/>
      <c r="N11" s="50"/>
    </row>
    <row r="12" spans="1:18" ht="24" customHeight="1">
      <c r="B12" s="40" t="s">
        <v>57</v>
      </c>
      <c r="C12" s="344"/>
      <c r="D12" s="344"/>
      <c r="E12" s="344"/>
      <c r="F12" s="344"/>
      <c r="H12" s="53" t="s">
        <v>3</v>
      </c>
      <c r="I12" s="352"/>
      <c r="J12" s="353"/>
      <c r="K12" s="50"/>
      <c r="L12" s="50"/>
      <c r="M12" s="50"/>
      <c r="N12" s="50"/>
    </row>
    <row r="13" spans="1:18" s="35" customFormat="1" ht="24" customHeight="1">
      <c r="B13" s="40" t="s">
        <v>59</v>
      </c>
      <c r="C13" s="344"/>
      <c r="D13" s="344"/>
      <c r="E13" s="344"/>
      <c r="F13" s="344"/>
      <c r="H13" s="37"/>
      <c r="I13" s="37"/>
      <c r="J13" s="37"/>
      <c r="K13" s="37"/>
      <c r="L13" s="37"/>
    </row>
    <row r="14" spans="1:18" ht="24" customHeight="1">
      <c r="B14" s="40" t="s">
        <v>58</v>
      </c>
      <c r="C14" s="344"/>
      <c r="D14" s="344"/>
      <c r="E14" s="344"/>
      <c r="F14" s="344"/>
      <c r="H14" s="52"/>
      <c r="I14" s="37"/>
      <c r="J14" s="37"/>
      <c r="K14" s="37"/>
      <c r="L14" s="37"/>
      <c r="M14" s="37"/>
      <c r="N14" s="37"/>
    </row>
    <row r="15" spans="1:18" ht="24" customHeight="1">
      <c r="B15" s="37"/>
      <c r="C15" s="37"/>
      <c r="D15" s="37"/>
      <c r="E15" s="37"/>
      <c r="F15" s="37"/>
      <c r="G15" s="37"/>
      <c r="H15" s="37"/>
    </row>
    <row r="16" spans="1:18" s="35" customFormat="1" ht="24" customHeight="1">
      <c r="B16" s="52" t="s">
        <v>74</v>
      </c>
      <c r="C16" s="37"/>
      <c r="D16" s="37"/>
      <c r="E16" s="37"/>
      <c r="F16" s="37"/>
      <c r="G16" s="37"/>
      <c r="H16" s="37" t="s">
        <v>5</v>
      </c>
    </row>
    <row r="17" spans="2:12" s="35" customFormat="1" ht="24" customHeight="1">
      <c r="B17" s="37" t="s">
        <v>311</v>
      </c>
      <c r="C17" s="338"/>
      <c r="D17" s="339"/>
      <c r="E17" s="339"/>
      <c r="F17" s="340"/>
      <c r="G17" s="37"/>
      <c r="H17" s="76"/>
    </row>
    <row r="18" spans="2:12" s="35" customFormat="1" ht="24" customHeight="1">
      <c r="C18" s="41"/>
      <c r="D18" s="41"/>
      <c r="E18" s="41"/>
      <c r="F18" s="41"/>
      <c r="G18" s="37"/>
      <c r="H18" s="37" t="s">
        <v>5</v>
      </c>
    </row>
    <row r="19" spans="2:12" s="35" customFormat="1" ht="24" customHeight="1">
      <c r="B19" s="37" t="s">
        <v>312</v>
      </c>
      <c r="C19" s="338"/>
      <c r="D19" s="339"/>
      <c r="E19" s="339"/>
      <c r="F19" s="340"/>
      <c r="G19" s="37"/>
      <c r="H19" s="76"/>
    </row>
    <row r="20" spans="2:12" ht="24" customHeight="1">
      <c r="B20" s="5"/>
      <c r="C20" s="349" t="s">
        <v>4</v>
      </c>
      <c r="D20" s="349"/>
      <c r="E20" s="349"/>
      <c r="F20" s="349"/>
      <c r="G20" s="37"/>
      <c r="H20" s="37" t="s">
        <v>5</v>
      </c>
    </row>
    <row r="21" spans="2:12" ht="24" customHeight="1">
      <c r="B21" s="4" t="s">
        <v>1</v>
      </c>
      <c r="C21" s="338"/>
      <c r="D21" s="339"/>
      <c r="E21" s="339"/>
      <c r="F21" s="340"/>
      <c r="G21" s="4"/>
      <c r="H21" s="76"/>
    </row>
    <row r="22" spans="2:12" ht="24" customHeight="1">
      <c r="B22" s="4" t="s">
        <v>1</v>
      </c>
      <c r="C22" s="338"/>
      <c r="D22" s="339"/>
      <c r="E22" s="339"/>
      <c r="F22" s="340"/>
      <c r="G22" s="4"/>
      <c r="H22" s="76"/>
    </row>
    <row r="23" spans="2:12" ht="24" customHeight="1">
      <c r="B23" s="4" t="s">
        <v>1</v>
      </c>
      <c r="C23" s="338"/>
      <c r="D23" s="339"/>
      <c r="E23" s="339"/>
      <c r="F23" s="340"/>
      <c r="G23" s="4"/>
      <c r="H23" s="76"/>
    </row>
    <row r="24" spans="2:12" ht="24" customHeight="1">
      <c r="B24" s="4" t="s">
        <v>1</v>
      </c>
      <c r="C24" s="338"/>
      <c r="D24" s="339"/>
      <c r="E24" s="339"/>
      <c r="F24" s="340"/>
      <c r="G24" s="4"/>
      <c r="H24" s="76"/>
    </row>
    <row r="25" spans="2:12" ht="24" customHeight="1">
      <c r="B25" s="54"/>
      <c r="H25" s="28"/>
    </row>
    <row r="26" spans="2:12" s="35" customFormat="1" ht="24" customHeight="1">
      <c r="B26" s="5"/>
      <c r="C26" s="36"/>
      <c r="D26" s="36"/>
      <c r="E26" s="36"/>
      <c r="F26" s="36"/>
      <c r="G26" s="36"/>
      <c r="H26" s="28"/>
    </row>
    <row r="27" spans="2:12" ht="24" customHeight="1">
      <c r="B27" s="342" t="s">
        <v>2</v>
      </c>
      <c r="C27" s="342"/>
      <c r="D27" s="342"/>
      <c r="E27" s="342"/>
      <c r="F27" s="342"/>
      <c r="G27" s="2"/>
      <c r="H27" s="2"/>
    </row>
    <row r="28" spans="2:12" ht="69.75" customHeight="1">
      <c r="B28" s="326"/>
      <c r="C28" s="327"/>
      <c r="D28" s="327"/>
      <c r="E28" s="327"/>
      <c r="F28" s="327"/>
      <c r="G28" s="327"/>
      <c r="H28" s="327"/>
      <c r="I28" s="327"/>
      <c r="J28" s="327"/>
      <c r="K28" s="327"/>
      <c r="L28" s="328"/>
    </row>
    <row r="29" spans="2:12" ht="24" customHeight="1">
      <c r="B29" s="37"/>
      <c r="C29" s="37"/>
      <c r="D29" s="37"/>
      <c r="E29" s="37"/>
      <c r="F29" s="37"/>
      <c r="G29" s="37"/>
      <c r="H29" s="37"/>
    </row>
    <row r="30" spans="2:12" ht="24" customHeight="1">
      <c r="B30" s="37"/>
      <c r="C30" s="354" t="s">
        <v>6</v>
      </c>
      <c r="D30" s="354"/>
      <c r="E30" s="354"/>
      <c r="F30" s="354"/>
      <c r="G30" s="354"/>
      <c r="H30" s="354"/>
      <c r="I30" s="354"/>
      <c r="J30" s="354"/>
      <c r="K30" s="354"/>
      <c r="L30" s="354"/>
    </row>
    <row r="31" spans="2:12" s="35" customFormat="1" ht="24" customHeight="1">
      <c r="B31" s="40" t="s">
        <v>64</v>
      </c>
      <c r="C31" s="338"/>
      <c r="D31" s="339"/>
      <c r="E31" s="339"/>
      <c r="F31" s="340"/>
      <c r="G31" s="41"/>
      <c r="H31" s="40" t="s">
        <v>67</v>
      </c>
      <c r="I31" s="338"/>
      <c r="J31" s="339"/>
      <c r="K31" s="339"/>
      <c r="L31" s="340"/>
    </row>
    <row r="32" spans="2:12" s="35" customFormat="1" ht="24" customHeight="1">
      <c r="B32" s="53" t="s">
        <v>68</v>
      </c>
      <c r="C32" s="338"/>
      <c r="D32" s="339"/>
      <c r="E32" s="339"/>
      <c r="F32" s="340"/>
      <c r="G32" s="41"/>
      <c r="H32" s="53" t="s">
        <v>68</v>
      </c>
      <c r="I32" s="335"/>
      <c r="J32" s="336"/>
      <c r="K32" s="336"/>
      <c r="L32" s="337"/>
    </row>
    <row r="33" spans="2:12" s="35" customFormat="1" ht="24" customHeight="1">
      <c r="B33" s="53" t="s">
        <v>57</v>
      </c>
      <c r="C33" s="338"/>
      <c r="D33" s="339"/>
      <c r="E33" s="339"/>
      <c r="F33" s="340"/>
      <c r="G33" s="41"/>
      <c r="H33" s="53" t="s">
        <v>57</v>
      </c>
      <c r="I33" s="335"/>
      <c r="J33" s="336"/>
      <c r="K33" s="336"/>
      <c r="L33" s="337"/>
    </row>
    <row r="34" spans="2:12" s="35" customFormat="1" ht="24" customHeight="1">
      <c r="B34" s="53" t="s">
        <v>59</v>
      </c>
      <c r="C34" s="338"/>
      <c r="D34" s="339"/>
      <c r="E34" s="339"/>
      <c r="F34" s="340"/>
      <c r="G34" s="41"/>
      <c r="H34" s="53" t="s">
        <v>59</v>
      </c>
      <c r="I34" s="335"/>
      <c r="J34" s="336"/>
      <c r="K34" s="336"/>
      <c r="L34" s="337"/>
    </row>
    <row r="35" spans="2:12" s="35" customFormat="1" ht="24" customHeight="1">
      <c r="B35" s="53" t="s">
        <v>58</v>
      </c>
      <c r="C35" s="338"/>
      <c r="D35" s="339"/>
      <c r="E35" s="339"/>
      <c r="F35" s="340"/>
      <c r="G35" s="41"/>
      <c r="H35" s="53" t="s">
        <v>58</v>
      </c>
      <c r="I35" s="335"/>
      <c r="J35" s="336"/>
      <c r="K35" s="336"/>
      <c r="L35" s="337"/>
    </row>
    <row r="36" spans="2:12" s="35" customFormat="1" ht="24" customHeight="1">
      <c r="B36" s="53" t="s">
        <v>60</v>
      </c>
      <c r="C36" s="338"/>
      <c r="D36" s="339"/>
      <c r="E36" s="339"/>
      <c r="F36" s="340"/>
      <c r="G36" s="41"/>
      <c r="H36" s="53" t="s">
        <v>60</v>
      </c>
      <c r="I36" s="335"/>
      <c r="J36" s="336"/>
      <c r="K36" s="336"/>
      <c r="L36" s="337"/>
    </row>
    <row r="37" spans="2:12" s="35" customFormat="1" ht="24" customHeight="1">
      <c r="C37" s="41"/>
      <c r="D37" s="41"/>
      <c r="E37" s="41"/>
      <c r="F37" s="41"/>
      <c r="G37" s="41"/>
      <c r="H37" s="41"/>
    </row>
    <row r="38" spans="2:12" ht="24" customHeight="1">
      <c r="B38" s="40" t="s">
        <v>69</v>
      </c>
      <c r="C38" s="338"/>
      <c r="D38" s="339"/>
      <c r="E38" s="339"/>
      <c r="F38" s="340"/>
      <c r="G38" s="50"/>
      <c r="H38" s="40" t="s">
        <v>75</v>
      </c>
      <c r="I38" s="338"/>
      <c r="J38" s="339"/>
      <c r="K38" s="339"/>
      <c r="L38" s="340"/>
    </row>
    <row r="39" spans="2:12" ht="24" customHeight="1">
      <c r="B39" s="53" t="s">
        <v>68</v>
      </c>
      <c r="C39" s="335"/>
      <c r="D39" s="336"/>
      <c r="E39" s="336"/>
      <c r="F39" s="337"/>
      <c r="G39" s="50"/>
      <c r="H39" s="53" t="s">
        <v>68</v>
      </c>
      <c r="I39" s="335"/>
      <c r="J39" s="336"/>
      <c r="K39" s="336"/>
      <c r="L39" s="337"/>
    </row>
    <row r="40" spans="2:12" ht="24" customHeight="1">
      <c r="B40" s="53" t="s">
        <v>57</v>
      </c>
      <c r="C40" s="335"/>
      <c r="D40" s="336"/>
      <c r="E40" s="336"/>
      <c r="F40" s="337"/>
      <c r="G40" s="50"/>
      <c r="H40" s="53" t="s">
        <v>57</v>
      </c>
      <c r="I40" s="335"/>
      <c r="J40" s="336"/>
      <c r="K40" s="336"/>
      <c r="L40" s="337"/>
    </row>
    <row r="41" spans="2:12" ht="24" customHeight="1">
      <c r="B41" s="53" t="s">
        <v>59</v>
      </c>
      <c r="C41" s="335"/>
      <c r="D41" s="336"/>
      <c r="E41" s="336"/>
      <c r="F41" s="337"/>
      <c r="G41" s="50"/>
      <c r="H41" s="53" t="s">
        <v>59</v>
      </c>
      <c r="I41" s="335"/>
      <c r="J41" s="336"/>
      <c r="K41" s="336"/>
      <c r="L41" s="337"/>
    </row>
    <row r="42" spans="2:12" ht="24" customHeight="1">
      <c r="B42" s="53" t="s">
        <v>58</v>
      </c>
      <c r="C42" s="335"/>
      <c r="D42" s="336"/>
      <c r="E42" s="336"/>
      <c r="F42" s="337"/>
      <c r="G42" s="37"/>
      <c r="H42" s="53" t="s">
        <v>58</v>
      </c>
      <c r="I42" s="335"/>
      <c r="J42" s="336"/>
      <c r="K42" s="336"/>
      <c r="L42" s="337"/>
    </row>
    <row r="43" spans="2:12" ht="24" customHeight="1">
      <c r="B43" s="53" t="s">
        <v>60</v>
      </c>
      <c r="C43" s="335"/>
      <c r="D43" s="336"/>
      <c r="E43" s="336"/>
      <c r="F43" s="337"/>
      <c r="G43" s="50"/>
      <c r="H43" s="53" t="s">
        <v>60</v>
      </c>
      <c r="I43" s="335"/>
      <c r="J43" s="336"/>
      <c r="K43" s="336"/>
      <c r="L43" s="337"/>
    </row>
    <row r="44" spans="2:12" ht="24" customHeight="1">
      <c r="B44" s="37"/>
      <c r="C44" s="51"/>
      <c r="D44" s="51"/>
      <c r="E44" s="51"/>
      <c r="F44" s="51"/>
      <c r="G44" s="50"/>
      <c r="H44" s="50"/>
    </row>
    <row r="45" spans="2:12" ht="24" customHeight="1">
      <c r="B45" s="40" t="s">
        <v>313</v>
      </c>
      <c r="C45" s="338"/>
      <c r="D45" s="339"/>
      <c r="E45" s="339"/>
      <c r="F45" s="340"/>
      <c r="G45" s="50"/>
      <c r="H45" s="40" t="s">
        <v>251</v>
      </c>
      <c r="I45" s="338"/>
      <c r="J45" s="339"/>
      <c r="K45" s="339"/>
      <c r="L45" s="340"/>
    </row>
    <row r="46" spans="2:12" ht="24" customHeight="1">
      <c r="B46" s="53" t="s">
        <v>68</v>
      </c>
      <c r="C46" s="335"/>
      <c r="D46" s="336"/>
      <c r="E46" s="336"/>
      <c r="F46" s="337"/>
      <c r="G46" s="50"/>
      <c r="H46" s="53" t="s">
        <v>68</v>
      </c>
      <c r="I46" s="335"/>
      <c r="J46" s="336"/>
      <c r="K46" s="336"/>
      <c r="L46" s="337"/>
    </row>
    <row r="47" spans="2:12" ht="24" customHeight="1">
      <c r="B47" s="53" t="s">
        <v>57</v>
      </c>
      <c r="C47" s="335"/>
      <c r="D47" s="336"/>
      <c r="E47" s="336"/>
      <c r="F47" s="337"/>
      <c r="G47" s="37"/>
      <c r="H47" s="53" t="s">
        <v>57</v>
      </c>
      <c r="I47" s="335"/>
      <c r="J47" s="336"/>
      <c r="K47" s="336"/>
      <c r="L47" s="337"/>
    </row>
    <row r="48" spans="2:12" ht="24" customHeight="1">
      <c r="B48" s="53" t="s">
        <v>59</v>
      </c>
      <c r="C48" s="335"/>
      <c r="D48" s="336"/>
      <c r="E48" s="336"/>
      <c r="F48" s="337"/>
      <c r="G48" s="50"/>
      <c r="H48" s="53" t="s">
        <v>59</v>
      </c>
      <c r="I48" s="335"/>
      <c r="J48" s="336"/>
      <c r="K48" s="336"/>
      <c r="L48" s="337"/>
    </row>
    <row r="49" spans="2:13" ht="24" customHeight="1">
      <c r="B49" s="53" t="s">
        <v>58</v>
      </c>
      <c r="C49" s="335"/>
      <c r="D49" s="336"/>
      <c r="E49" s="336"/>
      <c r="F49" s="337"/>
      <c r="G49" s="50"/>
      <c r="H49" s="53" t="s">
        <v>58</v>
      </c>
      <c r="I49" s="335"/>
      <c r="J49" s="336"/>
      <c r="K49" s="336"/>
      <c r="L49" s="337"/>
    </row>
    <row r="50" spans="2:13" ht="24" customHeight="1">
      <c r="B50" s="53" t="s">
        <v>60</v>
      </c>
      <c r="C50" s="335"/>
      <c r="D50" s="336"/>
      <c r="E50" s="336"/>
      <c r="F50" s="337"/>
      <c r="G50" s="50"/>
      <c r="H50" s="53" t="s">
        <v>60</v>
      </c>
      <c r="I50" s="335"/>
      <c r="J50" s="336"/>
      <c r="K50" s="336"/>
      <c r="L50" s="337"/>
    </row>
    <row r="51" spans="2:13" ht="24" customHeight="1">
      <c r="B51" s="37"/>
      <c r="C51" s="51"/>
      <c r="D51" s="51"/>
      <c r="E51" s="51"/>
      <c r="F51" s="51"/>
      <c r="G51" s="50"/>
      <c r="H51" s="50"/>
      <c r="M51" s="57"/>
    </row>
    <row r="52" spans="2:13" ht="24" customHeight="1">
      <c r="B52" s="40" t="s">
        <v>70</v>
      </c>
      <c r="C52" s="338"/>
      <c r="D52" s="339"/>
      <c r="E52" s="339"/>
      <c r="F52" s="340"/>
      <c r="G52" s="37"/>
      <c r="H52" s="40" t="s">
        <v>71</v>
      </c>
      <c r="I52" s="338"/>
      <c r="J52" s="339"/>
      <c r="K52" s="339"/>
      <c r="L52" s="340"/>
      <c r="M52" s="213"/>
    </row>
    <row r="53" spans="2:13" ht="24" customHeight="1">
      <c r="B53" s="53" t="s">
        <v>68</v>
      </c>
      <c r="C53" s="335"/>
      <c r="D53" s="336"/>
      <c r="E53" s="336"/>
      <c r="F53" s="337"/>
      <c r="G53" s="50"/>
      <c r="H53" s="53" t="s">
        <v>68</v>
      </c>
      <c r="I53" s="335"/>
      <c r="J53" s="336"/>
      <c r="K53" s="336"/>
      <c r="L53" s="337"/>
    </row>
    <row r="54" spans="2:13" ht="24" customHeight="1">
      <c r="B54" s="53" t="s">
        <v>57</v>
      </c>
      <c r="C54" s="335"/>
      <c r="D54" s="336"/>
      <c r="E54" s="336"/>
      <c r="F54" s="337"/>
      <c r="G54" s="50"/>
      <c r="H54" s="53" t="s">
        <v>57</v>
      </c>
      <c r="I54" s="335"/>
      <c r="J54" s="336"/>
      <c r="K54" s="336"/>
      <c r="L54" s="337"/>
    </row>
    <row r="55" spans="2:13" ht="24" customHeight="1">
      <c r="B55" s="53" t="s">
        <v>59</v>
      </c>
      <c r="C55" s="335"/>
      <c r="D55" s="336"/>
      <c r="E55" s="336"/>
      <c r="F55" s="337"/>
      <c r="G55" s="50"/>
      <c r="H55" s="53" t="s">
        <v>59</v>
      </c>
      <c r="I55" s="335"/>
      <c r="J55" s="336"/>
      <c r="K55" s="336"/>
      <c r="L55" s="337"/>
    </row>
    <row r="56" spans="2:13" ht="22.5" customHeight="1">
      <c r="B56" s="53" t="s">
        <v>58</v>
      </c>
      <c r="C56" s="335"/>
      <c r="D56" s="336"/>
      <c r="E56" s="336"/>
      <c r="F56" s="337"/>
      <c r="G56" s="50"/>
      <c r="H56" s="53" t="s">
        <v>58</v>
      </c>
      <c r="I56" s="335"/>
      <c r="J56" s="336"/>
      <c r="K56" s="336"/>
      <c r="L56" s="337"/>
    </row>
    <row r="57" spans="2:13" ht="24" customHeight="1">
      <c r="B57" s="53" t="s">
        <v>60</v>
      </c>
      <c r="C57" s="335"/>
      <c r="D57" s="336"/>
      <c r="E57" s="336"/>
      <c r="F57" s="337"/>
      <c r="G57" s="37"/>
      <c r="H57" s="53" t="s">
        <v>60</v>
      </c>
      <c r="I57" s="335"/>
      <c r="J57" s="336"/>
      <c r="K57" s="336"/>
      <c r="L57" s="337"/>
    </row>
    <row r="58" spans="2:13" s="35" customFormat="1" ht="24" customHeight="1">
      <c r="B58" s="36"/>
      <c r="C58" s="36"/>
      <c r="D58" s="36"/>
      <c r="E58" s="36"/>
      <c r="F58" s="36"/>
      <c r="G58" s="36"/>
      <c r="H58" s="36"/>
    </row>
    <row r="59" spans="2:13" s="35" customFormat="1" ht="24" customHeight="1">
      <c r="B59" s="330" t="s">
        <v>104</v>
      </c>
      <c r="C59" s="330"/>
      <c r="D59" s="330"/>
      <c r="E59" s="330"/>
      <c r="F59" s="330"/>
      <c r="G59" s="330"/>
      <c r="H59" s="330"/>
      <c r="I59" s="341"/>
      <c r="J59" s="341"/>
    </row>
    <row r="60" spans="2:13" s="35" customFormat="1" ht="24" customHeight="1">
      <c r="B60" s="34"/>
      <c r="C60" s="58"/>
      <c r="D60" s="1"/>
      <c r="E60" s="1"/>
      <c r="F60" s="1"/>
      <c r="G60" s="1"/>
      <c r="H60" s="78" t="s">
        <v>77</v>
      </c>
      <c r="I60" s="338"/>
      <c r="J60" s="339"/>
      <c r="K60" s="339"/>
      <c r="L60" s="340"/>
      <c r="M60"/>
    </row>
    <row r="61" spans="2:13" s="35" customFormat="1" ht="24" customHeight="1">
      <c r="C61" s="59"/>
      <c r="D61" s="1"/>
      <c r="E61" s="1"/>
      <c r="F61" s="1"/>
      <c r="G61" s="1"/>
      <c r="H61" s="79" t="s">
        <v>76</v>
      </c>
      <c r="I61" s="335"/>
      <c r="J61" s="336"/>
      <c r="K61" s="336"/>
      <c r="L61" s="337"/>
    </row>
    <row r="63" spans="2:13" ht="45" customHeight="1">
      <c r="B63" s="329" t="s">
        <v>181</v>
      </c>
      <c r="C63" s="329"/>
      <c r="D63" s="329"/>
      <c r="E63" s="329"/>
      <c r="F63" s="329"/>
      <c r="G63" s="329"/>
      <c r="H63" s="329"/>
      <c r="I63" s="329"/>
      <c r="J63" s="329"/>
      <c r="K63" s="329"/>
      <c r="L63" s="329"/>
      <c r="M63" s="77"/>
    </row>
    <row r="64" spans="2:13" ht="91.5" customHeight="1">
      <c r="B64" s="326"/>
      <c r="C64" s="327"/>
      <c r="D64" s="327"/>
      <c r="E64" s="327"/>
      <c r="F64" s="327"/>
      <c r="G64" s="327"/>
      <c r="H64" s="327"/>
      <c r="I64" s="327"/>
      <c r="J64" s="327"/>
      <c r="K64" s="327"/>
      <c r="L64" s="328"/>
    </row>
    <row r="65" spans="2:13" ht="20.25" customHeight="1"/>
    <row r="66" spans="2:13" ht="42" customHeight="1">
      <c r="B66" s="331" t="s">
        <v>141</v>
      </c>
      <c r="C66" s="331"/>
      <c r="D66" s="331"/>
      <c r="E66" s="331"/>
      <c r="F66" s="331"/>
      <c r="G66" s="331"/>
      <c r="H66" s="331"/>
      <c r="I66" s="331"/>
      <c r="J66" s="331"/>
      <c r="K66" s="331"/>
      <c r="L66" s="331"/>
      <c r="M66" s="77"/>
    </row>
    <row r="67" spans="2:13" s="35" customFormat="1" ht="79.5" customHeight="1">
      <c r="B67" s="326"/>
      <c r="C67" s="327"/>
      <c r="D67" s="327"/>
      <c r="E67" s="327"/>
      <c r="F67" s="327"/>
      <c r="G67" s="327"/>
      <c r="H67" s="327"/>
      <c r="I67" s="327"/>
      <c r="J67" s="327"/>
      <c r="K67" s="327"/>
      <c r="L67" s="328"/>
    </row>
    <row r="68" spans="2:13" s="35" customFormat="1" ht="20.100000000000001" customHeight="1">
      <c r="B68" s="127"/>
      <c r="C68" s="127"/>
      <c r="D68" s="127"/>
      <c r="E68" s="127"/>
      <c r="F68" s="127"/>
      <c r="G68" s="127"/>
      <c r="H68" s="127"/>
      <c r="I68" s="127"/>
      <c r="J68" s="127"/>
      <c r="K68" s="127"/>
      <c r="L68" s="127"/>
    </row>
    <row r="69" spans="2:13" ht="49.5" customHeight="1">
      <c r="B69" s="331" t="s">
        <v>141</v>
      </c>
      <c r="C69" s="331"/>
      <c r="D69" s="331"/>
      <c r="E69" s="331"/>
      <c r="F69" s="331"/>
      <c r="G69" s="331"/>
      <c r="H69" s="331"/>
      <c r="I69" s="331"/>
      <c r="J69" s="331"/>
      <c r="K69" s="331"/>
      <c r="L69" s="331"/>
      <c r="M69" s="77"/>
    </row>
    <row r="70" spans="2:13" s="35" customFormat="1" ht="71.25" customHeight="1">
      <c r="B70" s="326"/>
      <c r="C70" s="327"/>
      <c r="D70" s="327"/>
      <c r="E70" s="327"/>
      <c r="F70" s="327"/>
      <c r="G70" s="327"/>
      <c r="H70" s="327"/>
      <c r="I70" s="327"/>
      <c r="J70" s="327"/>
      <c r="K70" s="327"/>
      <c r="L70" s="328"/>
    </row>
    <row r="71" spans="2:13" s="35" customFormat="1" ht="36" customHeight="1">
      <c r="B71" s="127"/>
      <c r="C71" s="127"/>
      <c r="D71" s="127"/>
      <c r="E71" s="127"/>
      <c r="F71" s="127"/>
      <c r="G71" s="127"/>
      <c r="H71" s="127"/>
      <c r="I71" s="127"/>
      <c r="J71" s="127"/>
      <c r="K71" s="127"/>
      <c r="L71" s="127"/>
    </row>
    <row r="72" spans="2:13" s="35" customFormat="1" ht="36.950000000000003" customHeight="1">
      <c r="B72" s="331" t="s">
        <v>314</v>
      </c>
      <c r="C72" s="331"/>
      <c r="D72" s="331"/>
      <c r="E72" s="331"/>
      <c r="F72" s="331"/>
      <c r="G72" s="331"/>
      <c r="H72" s="331"/>
      <c r="I72" s="331"/>
      <c r="J72" s="331"/>
      <c r="K72" s="331"/>
      <c r="L72" s="331"/>
      <c r="M72" s="77"/>
    </row>
    <row r="73" spans="2:13" s="35" customFormat="1" ht="84" customHeight="1">
      <c r="B73" s="332"/>
      <c r="C73" s="333"/>
      <c r="D73" s="333"/>
      <c r="E73" s="333"/>
      <c r="F73" s="333"/>
      <c r="G73" s="333"/>
      <c r="H73" s="333"/>
      <c r="I73" s="333"/>
      <c r="J73" s="333"/>
      <c r="K73" s="333"/>
      <c r="L73" s="334"/>
    </row>
    <row r="74" spans="2:13" s="1" customFormat="1" ht="24" customHeight="1"/>
    <row r="75" spans="2:13" ht="24" customHeight="1">
      <c r="B75" s="331" t="s">
        <v>36</v>
      </c>
      <c r="C75" s="331"/>
      <c r="D75" s="331"/>
      <c r="E75" s="331"/>
      <c r="F75" s="331"/>
      <c r="G75" s="331"/>
      <c r="H75" s="71"/>
    </row>
    <row r="76" spans="2:13" ht="24" customHeight="1">
      <c r="B76" s="73" t="s">
        <v>32</v>
      </c>
      <c r="C76" s="25" t="s">
        <v>34</v>
      </c>
      <c r="D76" s="26" t="s">
        <v>39</v>
      </c>
      <c r="E76" s="73" t="s">
        <v>142</v>
      </c>
      <c r="F76" s="25" t="s">
        <v>33</v>
      </c>
      <c r="G76" s="26" t="s">
        <v>40</v>
      </c>
      <c r="H76" s="25" t="s">
        <v>35</v>
      </c>
    </row>
    <row r="77" spans="2:13" ht="24" customHeight="1">
      <c r="B77" s="128"/>
      <c r="C77" s="129"/>
      <c r="D77" s="130"/>
      <c r="E77" s="131"/>
      <c r="F77" s="132"/>
      <c r="G77" s="130"/>
      <c r="H77" s="129"/>
    </row>
    <row r="78" spans="2:13" ht="24" customHeight="1">
      <c r="B78" s="128"/>
      <c r="C78" s="129"/>
      <c r="D78" s="130"/>
      <c r="E78" s="131"/>
      <c r="F78" s="132"/>
      <c r="G78" s="130"/>
      <c r="H78" s="129"/>
    </row>
    <row r="79" spans="2:13" ht="24" customHeight="1">
      <c r="B79" s="128"/>
      <c r="C79" s="129"/>
      <c r="D79" s="130"/>
      <c r="E79" s="131"/>
      <c r="F79" s="132"/>
      <c r="G79" s="130"/>
      <c r="H79" s="129"/>
    </row>
    <row r="80" spans="2:13" ht="24" customHeight="1">
      <c r="B80" s="128"/>
      <c r="C80" s="129"/>
      <c r="D80" s="130"/>
      <c r="E80" s="131"/>
      <c r="F80" s="132"/>
      <c r="G80" s="130"/>
      <c r="H80" s="129"/>
    </row>
    <row r="81" spans="2:8" ht="24" customHeight="1">
      <c r="B81" s="128"/>
      <c r="C81" s="129"/>
      <c r="D81" s="130"/>
      <c r="E81" s="131"/>
      <c r="F81" s="132"/>
      <c r="G81" s="130"/>
      <c r="H81" s="129"/>
    </row>
  </sheetData>
  <mergeCells count="85">
    <mergeCell ref="H6:L6"/>
    <mergeCell ref="I7:J7"/>
    <mergeCell ref="I9:J9"/>
    <mergeCell ref="I12:J12"/>
    <mergeCell ref="I35:L35"/>
    <mergeCell ref="B28:L28"/>
    <mergeCell ref="C21:F21"/>
    <mergeCell ref="C22:F22"/>
    <mergeCell ref="C20:F20"/>
    <mergeCell ref="C23:F23"/>
    <mergeCell ref="C14:F14"/>
    <mergeCell ref="C17:F17"/>
    <mergeCell ref="C19:F19"/>
    <mergeCell ref="C24:F24"/>
    <mergeCell ref="C30:L30"/>
    <mergeCell ref="I31:L31"/>
    <mergeCell ref="B5:D5"/>
    <mergeCell ref="C6:F6"/>
    <mergeCell ref="C9:F9"/>
    <mergeCell ref="C12:F12"/>
    <mergeCell ref="C13:F13"/>
    <mergeCell ref="C10:F10"/>
    <mergeCell ref="C11:F11"/>
    <mergeCell ref="C8:F8"/>
    <mergeCell ref="C7:F7"/>
    <mergeCell ref="C32:F32"/>
    <mergeCell ref="C33:F33"/>
    <mergeCell ref="C34:F34"/>
    <mergeCell ref="I42:L42"/>
    <mergeCell ref="I43:L43"/>
    <mergeCell ref="C35:F35"/>
    <mergeCell ref="C36:F36"/>
    <mergeCell ref="C42:F42"/>
    <mergeCell ref="I32:L32"/>
    <mergeCell ref="I33:L33"/>
    <mergeCell ref="I34:L34"/>
    <mergeCell ref="I47:L47"/>
    <mergeCell ref="I48:L48"/>
    <mergeCell ref="I38:L38"/>
    <mergeCell ref="I39:L39"/>
    <mergeCell ref="I36:L36"/>
    <mergeCell ref="I45:L45"/>
    <mergeCell ref="I46:L46"/>
    <mergeCell ref="B27:F27"/>
    <mergeCell ref="C54:F54"/>
    <mergeCell ref="C55:F55"/>
    <mergeCell ref="C56:F56"/>
    <mergeCell ref="C38:F38"/>
    <mergeCell ref="C39:F39"/>
    <mergeCell ref="C40:F40"/>
    <mergeCell ref="C41:F41"/>
    <mergeCell ref="C45:F45"/>
    <mergeCell ref="C46:F46"/>
    <mergeCell ref="C47:F47"/>
    <mergeCell ref="C48:F48"/>
    <mergeCell ref="C49:F49"/>
    <mergeCell ref="C50:F50"/>
    <mergeCell ref="C52:F52"/>
    <mergeCell ref="C31:F31"/>
    <mergeCell ref="C53:F53"/>
    <mergeCell ref="I40:L40"/>
    <mergeCell ref="I41:L41"/>
    <mergeCell ref="I60:L60"/>
    <mergeCell ref="I61:L61"/>
    <mergeCell ref="I59:J59"/>
    <mergeCell ref="C43:F43"/>
    <mergeCell ref="I49:L49"/>
    <mergeCell ref="I50:L50"/>
    <mergeCell ref="I54:L54"/>
    <mergeCell ref="I55:L55"/>
    <mergeCell ref="I56:L56"/>
    <mergeCell ref="I52:L52"/>
    <mergeCell ref="I53:L53"/>
    <mergeCell ref="I57:L57"/>
    <mergeCell ref="C57:F57"/>
    <mergeCell ref="B64:L64"/>
    <mergeCell ref="B63:L63"/>
    <mergeCell ref="B59:H59"/>
    <mergeCell ref="B75:G75"/>
    <mergeCell ref="B66:L66"/>
    <mergeCell ref="B69:L69"/>
    <mergeCell ref="B72:L72"/>
    <mergeCell ref="B67:L67"/>
    <mergeCell ref="B70:L70"/>
    <mergeCell ref="B73:L73"/>
  </mergeCells>
  <phoneticPr fontId="18" type="noConversion"/>
  <dataValidations count="3">
    <dataValidation type="list" allowBlank="1" showInputMessage="1" showErrorMessage="1" sqref="I7:I12 M52 I59 M66 M69 M72 M63" xr:uid="{00000000-0002-0000-0800-000000000000}">
      <formula1>"Yes, No"</formula1>
    </dataValidation>
    <dataValidation allowBlank="1" showInputMessage="1" showErrorMessage="1" sqref="K9:L12" xr:uid="{00000000-0002-0000-0800-000001000000}"/>
    <dataValidation type="list" allowBlank="1" showInputMessage="1" showErrorMessage="1" sqref="L7:L8" xr:uid="{00000000-0002-0000-0800-000002000000}">
      <formula1>"GP, LP, LLC, S-Corp, C-Corp, MLP, REIT"</formula1>
    </dataValidation>
  </dataValidations>
  <pageMargins left="0.5" right="0.5" top="0.31" bottom="0.75" header="0.3" footer="0.3"/>
  <pageSetup scale="79" fitToHeight="8" orientation="portrait" r:id="rId1"/>
  <headerFooter>
    <oddFooter>&amp;LWWW.INVESTATLANTA.COM&amp;C&amp;A&amp;R&amp;P</oddFooter>
  </headerFooter>
  <rowBreaks count="1" manualBreakCount="1">
    <brk id="64" max="16383" man="1"/>
  </rowBreaks>
  <drawing r:id="rId2"/>
  <extLst>
    <ext xmlns:mx="http://schemas.microsoft.com/office/mac/excel/2008/main" uri="{64002731-A6B0-56B0-2670-7721B7C09600}">
      <mx:PLV Mode="0" OnePage="0" WScale="88"/>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R67"/>
  <sheetViews>
    <sheetView showGridLines="0" zoomScale="115" zoomScaleNormal="115" zoomScaleSheetLayoutView="115" zoomScalePageLayoutView="70" workbookViewId="0">
      <selection activeCell="E19" sqref="E19"/>
    </sheetView>
  </sheetViews>
  <sheetFormatPr defaultColWidth="9.140625" defaultRowHeight="24" customHeight="1"/>
  <cols>
    <col min="1" max="1" width="9.140625" style="2" customWidth="1"/>
    <col min="2" max="2" width="36" style="3" customWidth="1"/>
    <col min="3" max="3" width="10" style="3" customWidth="1"/>
    <col min="4" max="5" width="8.85546875" style="3" customWidth="1"/>
    <col min="6" max="6" width="15.140625" style="3" customWidth="1"/>
    <col min="7" max="7" width="10.85546875" style="3" customWidth="1"/>
    <col min="8" max="8" width="15.5703125" style="3" customWidth="1"/>
    <col min="9" max="9" width="5.42578125" style="2" customWidth="1"/>
    <col min="10" max="10" width="7.28515625" style="2" customWidth="1"/>
    <col min="11" max="11" width="3.42578125" style="2" customWidth="1"/>
    <col min="12" max="12" width="5" style="2" customWidth="1"/>
    <col min="13" max="13" width="7.42578125" style="2" bestFit="1" customWidth="1"/>
    <col min="14" max="17" width="7.42578125" style="2" customWidth="1"/>
    <col min="18" max="19" width="3.42578125" style="2" customWidth="1"/>
    <col min="20" max="16384" width="9.140625" style="2"/>
  </cols>
  <sheetData>
    <row r="1" spans="1:18" s="101" customFormat="1" ht="19.5" customHeight="1">
      <c r="B1" s="97"/>
      <c r="C1" s="97"/>
      <c r="D1" s="97"/>
      <c r="E1" s="97"/>
      <c r="F1" s="97"/>
      <c r="G1" s="97"/>
      <c r="H1" s="97"/>
    </row>
    <row r="2" spans="1:18" s="101" customFormat="1" ht="19.5" customHeight="1">
      <c r="B2" s="97"/>
      <c r="C2" s="97"/>
      <c r="E2" s="122" t="s">
        <v>293</v>
      </c>
      <c r="G2" s="97"/>
      <c r="H2" s="97"/>
    </row>
    <row r="3" spans="1:18" s="101" customFormat="1" ht="24" customHeight="1" thickBot="1">
      <c r="A3" s="123"/>
      <c r="B3" s="124"/>
      <c r="C3" s="124"/>
      <c r="D3" s="124"/>
      <c r="E3" s="124"/>
      <c r="F3" s="124"/>
      <c r="G3" s="124"/>
      <c r="H3" s="124"/>
      <c r="I3" s="123"/>
      <c r="J3" s="123"/>
      <c r="K3"/>
      <c r="L3"/>
    </row>
    <row r="4" spans="1:18" s="101" customFormat="1" ht="22.5" customHeight="1">
      <c r="B4" s="125" t="s">
        <v>133</v>
      </c>
      <c r="C4" s="126"/>
      <c r="D4" s="126"/>
      <c r="E4" s="126"/>
      <c r="F4" s="126"/>
      <c r="G4" s="126"/>
      <c r="H4" s="126"/>
      <c r="I4" s="126"/>
      <c r="J4" s="126"/>
      <c r="K4" s="126"/>
      <c r="L4" s="126"/>
      <c r="M4" s="126"/>
      <c r="N4" s="126"/>
      <c r="O4" s="126"/>
      <c r="P4" s="126"/>
      <c r="Q4" s="126"/>
      <c r="R4" s="126"/>
    </row>
    <row r="5" spans="1:18" ht="12" customHeight="1">
      <c r="L5"/>
      <c r="M5"/>
    </row>
    <row r="6" spans="1:18" s="35" customFormat="1" ht="21" customHeight="1">
      <c r="B6" s="61" t="s">
        <v>114</v>
      </c>
      <c r="C6" s="369"/>
      <c r="D6" s="369"/>
      <c r="E6" s="369"/>
      <c r="F6" s="369"/>
      <c r="G6" s="369"/>
      <c r="H6" s="369"/>
      <c r="L6"/>
      <c r="M6"/>
    </row>
    <row r="7" spans="1:18" s="35" customFormat="1" ht="20.100000000000001" customHeight="1">
      <c r="B7" s="61" t="s">
        <v>101</v>
      </c>
      <c r="C7" s="372"/>
      <c r="D7" s="372"/>
      <c r="E7" s="372"/>
      <c r="F7" s="372"/>
      <c r="G7" s="372"/>
      <c r="H7" s="372"/>
      <c r="L7"/>
      <c r="M7"/>
    </row>
    <row r="8" spans="1:18" s="35" customFormat="1" ht="20.100000000000001" customHeight="1">
      <c r="B8" s="75" t="s">
        <v>102</v>
      </c>
      <c r="C8" s="372"/>
      <c r="D8" s="372"/>
      <c r="E8" s="372"/>
      <c r="F8" s="372"/>
      <c r="G8" s="372"/>
      <c r="H8" s="372"/>
      <c r="L8"/>
      <c r="M8"/>
    </row>
    <row r="9" spans="1:18" s="35" customFormat="1" ht="20.100000000000001" customHeight="1">
      <c r="B9" s="75" t="s">
        <v>103</v>
      </c>
      <c r="C9" s="344"/>
      <c r="D9" s="344"/>
      <c r="E9" s="344"/>
      <c r="F9" s="344"/>
      <c r="G9" s="344"/>
      <c r="H9" s="344"/>
      <c r="L9"/>
      <c r="M9"/>
    </row>
    <row r="10" spans="1:18" s="35" customFormat="1" ht="20.100000000000001" customHeight="1">
      <c r="B10" s="75" t="s">
        <v>105</v>
      </c>
      <c r="C10" s="348"/>
      <c r="D10" s="348"/>
      <c r="E10" s="348"/>
      <c r="F10" s="348"/>
      <c r="G10" s="348"/>
      <c r="H10" s="348"/>
      <c r="L10"/>
      <c r="M10"/>
    </row>
    <row r="11" spans="1:18" s="35" customFormat="1" ht="20.100000000000001" customHeight="1">
      <c r="B11" s="75" t="s">
        <v>106</v>
      </c>
      <c r="C11" s="348"/>
      <c r="D11" s="348"/>
      <c r="E11" s="348"/>
      <c r="F11" s="348"/>
      <c r="G11" s="348"/>
      <c r="H11" s="348"/>
      <c r="L11"/>
      <c r="M11"/>
    </row>
    <row r="12" spans="1:18" s="35" customFormat="1" ht="20.100000000000001" customHeight="1">
      <c r="B12" s="175" t="s">
        <v>182</v>
      </c>
      <c r="C12" s="80">
        <v>130</v>
      </c>
      <c r="D12"/>
      <c r="E12"/>
      <c r="F12"/>
      <c r="G12"/>
      <c r="L12"/>
      <c r="M12"/>
    </row>
    <row r="13" spans="1:18" customFormat="1" ht="20.100000000000001" customHeight="1">
      <c r="C13" t="s">
        <v>126</v>
      </c>
      <c r="D13" s="72" t="s">
        <v>127</v>
      </c>
      <c r="I13" s="35"/>
      <c r="J13" s="35"/>
    </row>
    <row r="14" spans="1:18" customFormat="1" ht="24" customHeight="1">
      <c r="B14" s="53" t="s">
        <v>422</v>
      </c>
      <c r="C14" s="68">
        <v>100000</v>
      </c>
      <c r="D14" s="46">
        <f>C14/$C$18</f>
        <v>0.44444444444444442</v>
      </c>
      <c r="F14" s="90" t="s">
        <v>123</v>
      </c>
      <c r="G14" s="16" t="s">
        <v>119</v>
      </c>
      <c r="H14" s="16" t="s">
        <v>120</v>
      </c>
      <c r="I14" s="29" t="s">
        <v>8</v>
      </c>
      <c r="J14" s="35"/>
    </row>
    <row r="15" spans="1:18" customFormat="1" ht="27" customHeight="1">
      <c r="B15" s="53" t="s">
        <v>423</v>
      </c>
      <c r="C15" s="68">
        <v>50000</v>
      </c>
      <c r="D15" s="46">
        <f>C15/$C$18</f>
        <v>0.22222222222222221</v>
      </c>
      <c r="F15" s="245" t="s">
        <v>122</v>
      </c>
      <c r="G15" s="87"/>
      <c r="H15" s="88"/>
      <c r="I15" s="89">
        <f>SUM(G15:H15)</f>
        <v>0</v>
      </c>
      <c r="J15" s="35"/>
    </row>
    <row r="16" spans="1:18" s="35" customFormat="1" ht="28.5" customHeight="1">
      <c r="B16" s="53" t="s">
        <v>424</v>
      </c>
      <c r="C16" s="68">
        <v>75000</v>
      </c>
      <c r="D16" s="46">
        <f>C16/$C$18</f>
        <v>0.33333333333333331</v>
      </c>
      <c r="E16"/>
      <c r="F16" s="245" t="s">
        <v>121</v>
      </c>
      <c r="G16" s="48"/>
      <c r="H16" s="88"/>
      <c r="I16" s="89">
        <f>SUM(G16:H16)</f>
        <v>0</v>
      </c>
      <c r="L16"/>
      <c r="M16"/>
    </row>
    <row r="17" spans="2:13" s="35" customFormat="1" ht="24" customHeight="1">
      <c r="B17" s="53" t="s">
        <v>425</v>
      </c>
      <c r="C17" s="68">
        <v>0</v>
      </c>
      <c r="D17" s="46">
        <f>C17/$C$18</f>
        <v>0</v>
      </c>
      <c r="E17"/>
      <c r="F17" s="71"/>
      <c r="G17"/>
      <c r="H17" s="16"/>
      <c r="I17" s="89">
        <f>SUM(I15:I16)</f>
        <v>0</v>
      </c>
      <c r="L17"/>
      <c r="M17"/>
    </row>
    <row r="18" spans="2:13" s="35" customFormat="1" ht="24" customHeight="1">
      <c r="B18" s="40" t="s">
        <v>426</v>
      </c>
      <c r="C18" s="92">
        <f>SUM(C14:C17)</f>
        <v>225000</v>
      </c>
      <c r="D18" s="46">
        <f>SUM(C14:C17)/C18</f>
        <v>1</v>
      </c>
      <c r="E18"/>
      <c r="F18" s="93" t="s">
        <v>124</v>
      </c>
      <c r="G18" s="36"/>
      <c r="H18" s="370" t="s">
        <v>125</v>
      </c>
      <c r="I18" s="370"/>
      <c r="L18"/>
      <c r="M18"/>
    </row>
    <row r="19" spans="2:13" s="35" customFormat="1" ht="24" customHeight="1">
      <c r="B19" s="58"/>
      <c r="C19"/>
      <c r="D19"/>
      <c r="E19"/>
      <c r="F19" s="61" t="s">
        <v>128</v>
      </c>
      <c r="G19" s="91"/>
      <c r="H19" s="371"/>
      <c r="I19" s="371"/>
      <c r="L19"/>
      <c r="M19"/>
    </row>
    <row r="20" spans="2:13" s="35" customFormat="1" ht="24" customHeight="1">
      <c r="B20" s="175" t="s">
        <v>183</v>
      </c>
      <c r="C20" s="74"/>
      <c r="D20"/>
      <c r="E20"/>
      <c r="F20" s="61" t="s">
        <v>129</v>
      </c>
      <c r="G20" s="91"/>
      <c r="H20" s="371"/>
      <c r="I20" s="371"/>
      <c r="L20"/>
      <c r="M20"/>
    </row>
    <row r="21" spans="2:13" s="35" customFormat="1" ht="15.95" customHeight="1">
      <c r="B21" s="175" t="s">
        <v>99</v>
      </c>
      <c r="C21" s="74"/>
      <c r="D21"/>
      <c r="E21"/>
      <c r="F21" s="61" t="s">
        <v>130</v>
      </c>
      <c r="G21" s="91"/>
      <c r="H21" s="371"/>
      <c r="I21" s="371"/>
      <c r="L21"/>
      <c r="M21"/>
    </row>
    <row r="22" spans="2:13" s="35" customFormat="1" ht="27.75" customHeight="1">
      <c r="B22" s="175" t="s">
        <v>100</v>
      </c>
      <c r="C22" s="67"/>
      <c r="D22"/>
      <c r="F22" s="61" t="s">
        <v>131</v>
      </c>
      <c r="G22" s="91"/>
      <c r="H22" s="371"/>
      <c r="I22" s="371"/>
      <c r="L22"/>
      <c r="M22"/>
    </row>
    <row r="23" spans="2:13" s="35" customFormat="1" ht="20.100000000000001" customHeight="1">
      <c r="B23" s="175" t="s">
        <v>195</v>
      </c>
      <c r="C23" s="67"/>
      <c r="D23"/>
      <c r="F23" s="43"/>
      <c r="G23" s="43"/>
      <c r="H23"/>
      <c r="I23"/>
      <c r="J23"/>
      <c r="L23"/>
      <c r="M23"/>
    </row>
    <row r="24" spans="2:13" s="35" customFormat="1" ht="20.100000000000001" customHeight="1">
      <c r="B24" s="42"/>
      <c r="C24"/>
      <c r="D24"/>
      <c r="E24"/>
      <c r="F24" s="29"/>
      <c r="G24" s="248"/>
      <c r="H24" s="3"/>
      <c r="I24" s="2"/>
      <c r="J24" s="2"/>
      <c r="L24"/>
      <c r="M24"/>
    </row>
    <row r="25" spans="2:13" s="35" customFormat="1" ht="20.100000000000001" customHeight="1">
      <c r="B25" s="42"/>
      <c r="C25"/>
      <c r="D25"/>
      <c r="E25"/>
      <c r="F25" s="36"/>
      <c r="G25" s="36"/>
      <c r="H25" s="36"/>
      <c r="I25" s="2"/>
      <c r="J25" s="2"/>
      <c r="L25"/>
      <c r="M25"/>
    </row>
    <row r="26" spans="2:13" s="35" customFormat="1" ht="20.100000000000001" customHeight="1" thickBot="1">
      <c r="B26" s="368"/>
      <c r="C26" s="368"/>
      <c r="D26" s="368"/>
      <c r="E26" s="368"/>
      <c r="F26" s="368"/>
      <c r="G26" s="368"/>
      <c r="H26" s="368"/>
      <c r="I26" s="368"/>
      <c r="J26" s="2"/>
      <c r="L26"/>
      <c r="M26"/>
    </row>
    <row r="27" spans="2:13" s="35" customFormat="1" ht="20.100000000000001" customHeight="1">
      <c r="B27" s="27"/>
      <c r="C27"/>
      <c r="D27" s="43"/>
      <c r="E27"/>
      <c r="F27" s="246"/>
      <c r="G27" s="246"/>
      <c r="H27" s="246"/>
      <c r="L27"/>
      <c r="M27"/>
    </row>
    <row r="28" spans="2:13" s="35" customFormat="1" ht="24" customHeight="1">
      <c r="B28" s="342" t="s">
        <v>48</v>
      </c>
      <c r="C28" s="342"/>
      <c r="D28" s="342"/>
      <c r="E28" s="36"/>
      <c r="F28" s="36"/>
      <c r="G28" s="36"/>
      <c r="H28" s="36"/>
    </row>
    <row r="29" spans="2:13" s="35" customFormat="1" ht="24" customHeight="1">
      <c r="B29" s="356" t="s">
        <v>49</v>
      </c>
      <c r="C29" s="356"/>
      <c r="D29" s="356"/>
      <c r="E29" s="356"/>
      <c r="F29" s="356"/>
      <c r="G29" s="356"/>
      <c r="H29" s="356"/>
    </row>
    <row r="30" spans="2:13" s="35" customFormat="1" ht="30" customHeight="1">
      <c r="B30" s="357" t="s">
        <v>50</v>
      </c>
      <c r="C30" s="357"/>
      <c r="D30" s="357"/>
      <c r="E30" s="357"/>
      <c r="F30" s="357"/>
      <c r="G30" s="357"/>
      <c r="H30" s="357"/>
    </row>
    <row r="31" spans="2:13" s="35" customFormat="1" ht="12" customHeight="1">
      <c r="B31" s="358"/>
      <c r="C31" s="358"/>
      <c r="D31" s="358"/>
      <c r="E31" s="358"/>
      <c r="F31" s="358"/>
      <c r="G31" s="358"/>
      <c r="H31" s="358"/>
    </row>
    <row r="32" spans="2:13" s="35" customFormat="1" ht="27.75" customHeight="1">
      <c r="B32" s="179" t="s">
        <v>43</v>
      </c>
      <c r="C32" s="226"/>
      <c r="D32" s="176"/>
      <c r="E32" s="38"/>
      <c r="F32" s="38"/>
      <c r="G32" s="38"/>
      <c r="H32" s="38"/>
    </row>
    <row r="33" spans="2:8" s="35" customFormat="1" ht="24.75" customHeight="1">
      <c r="B33" s="179" t="s">
        <v>44</v>
      </c>
      <c r="C33" s="226"/>
      <c r="D33" s="176"/>
      <c r="E33" s="38"/>
      <c r="F33" s="38"/>
      <c r="G33" s="38"/>
      <c r="H33" s="38"/>
    </row>
    <row r="34" spans="2:8" s="35" customFormat="1" ht="24" customHeight="1">
      <c r="B34" s="179" t="s">
        <v>45</v>
      </c>
      <c r="C34" s="226"/>
      <c r="D34" s="177"/>
      <c r="E34" s="33"/>
      <c r="F34" s="33"/>
      <c r="G34" s="33"/>
      <c r="H34" s="33"/>
    </row>
    <row r="35" spans="2:8" s="35" customFormat="1" ht="24" customHeight="1">
      <c r="B35" s="178" t="s">
        <v>51</v>
      </c>
      <c r="C35" s="226"/>
      <c r="D35" s="36"/>
      <c r="E35" s="33"/>
      <c r="F35" s="33"/>
      <c r="G35" s="33"/>
      <c r="H35" s="33"/>
    </row>
    <row r="36" spans="2:8" s="35" customFormat="1" ht="24" customHeight="1">
      <c r="B36" s="178" t="s">
        <v>52</v>
      </c>
      <c r="C36" s="226"/>
      <c r="D36" s="36"/>
      <c r="E36" s="33"/>
      <c r="F36" s="33"/>
      <c r="G36" s="33"/>
      <c r="H36" s="33"/>
    </row>
    <row r="37" spans="2:8" s="35" customFormat="1" ht="24" customHeight="1">
      <c r="B37" s="178" t="s">
        <v>46</v>
      </c>
      <c r="C37" s="226"/>
      <c r="D37" s="36"/>
      <c r="E37" s="33"/>
      <c r="F37" s="33"/>
      <c r="G37" s="33"/>
      <c r="H37" s="33"/>
    </row>
    <row r="38" spans="2:8" s="35" customFormat="1" ht="24" customHeight="1">
      <c r="B38" s="178" t="s">
        <v>47</v>
      </c>
      <c r="C38" s="226"/>
      <c r="D38" s="36"/>
      <c r="E38" s="36"/>
      <c r="F38" s="36"/>
      <c r="G38" s="36"/>
      <c r="H38" s="36"/>
    </row>
    <row r="39" spans="2:8" s="35" customFormat="1" ht="24" customHeight="1">
      <c r="B39" s="60" t="s">
        <v>107</v>
      </c>
      <c r="C39" s="345"/>
      <c r="D39" s="346"/>
      <c r="E39" s="347"/>
      <c r="F39" s="36"/>
      <c r="G39" s="36"/>
      <c r="H39" s="36"/>
    </row>
    <row r="40" spans="2:8" s="35" customFormat="1" ht="24" customHeight="1">
      <c r="B40" s="60"/>
      <c r="C40" s="55"/>
      <c r="D40" s="55"/>
      <c r="E40" s="55"/>
      <c r="F40" s="36"/>
      <c r="G40" s="36"/>
      <c r="H40" s="36"/>
    </row>
    <row r="41" spans="2:8" s="35" customFormat="1" ht="24" customHeight="1">
      <c r="B41" s="359" t="s">
        <v>185</v>
      </c>
      <c r="C41" s="359"/>
      <c r="D41" s="359"/>
      <c r="E41" s="359"/>
      <c r="F41" s="359"/>
      <c r="G41" s="359"/>
      <c r="H41" s="359"/>
    </row>
    <row r="42" spans="2:8" s="35" customFormat="1" ht="24" customHeight="1">
      <c r="B42" s="361"/>
      <c r="C42" s="362"/>
      <c r="D42" s="362"/>
      <c r="E42" s="362"/>
      <c r="F42" s="362"/>
      <c r="G42" s="362"/>
      <c r="H42" s="363"/>
    </row>
    <row r="43" spans="2:8" s="35" customFormat="1" ht="24" customHeight="1">
      <c r="B43" s="364"/>
      <c r="C43" s="365"/>
      <c r="D43" s="365"/>
      <c r="E43" s="365"/>
      <c r="F43" s="365"/>
      <c r="G43" s="365"/>
      <c r="H43" s="366"/>
    </row>
    <row r="44" spans="2:8" s="35" customFormat="1" ht="24" customHeight="1">
      <c r="B44" s="181"/>
      <c r="C44" s="181"/>
      <c r="D44" s="181"/>
      <c r="E44" s="181"/>
      <c r="F44" s="181"/>
      <c r="G44" s="181"/>
      <c r="H44" s="181"/>
    </row>
    <row r="45" spans="2:8" s="35" customFormat="1" ht="24" customHeight="1">
      <c r="B45" s="182" t="s">
        <v>191</v>
      </c>
      <c r="C45" s="50"/>
      <c r="D45" s="50"/>
      <c r="E45" s="249"/>
      <c r="F45" s="50"/>
      <c r="G45" s="50"/>
      <c r="H45" s="50"/>
    </row>
    <row r="46" spans="2:8" s="35" customFormat="1" ht="24" customHeight="1">
      <c r="B46" s="360" t="s">
        <v>21</v>
      </c>
      <c r="C46" s="360"/>
      <c r="D46" s="360"/>
      <c r="E46" s="250"/>
      <c r="F46"/>
      <c r="G46"/>
      <c r="H46"/>
    </row>
    <row r="47" spans="2:8" s="35" customFormat="1" ht="24" customHeight="1">
      <c r="B47" s="360" t="s">
        <v>115</v>
      </c>
      <c r="C47" s="360"/>
      <c r="D47" s="360"/>
      <c r="E47" s="251"/>
      <c r="F47" s="244"/>
      <c r="G47" s="244"/>
      <c r="H47" s="244"/>
    </row>
    <row r="48" spans="2:8" s="35" customFormat="1" ht="24" customHeight="1">
      <c r="B48" s="360" t="s">
        <v>38</v>
      </c>
      <c r="C48" s="360"/>
      <c r="D48" s="360"/>
      <c r="E48" s="345"/>
      <c r="F48" s="346"/>
      <c r="G48" s="346"/>
      <c r="H48" s="347"/>
    </row>
    <row r="49" spans="2:8" s="35" customFormat="1" ht="24" customHeight="1">
      <c r="B49" s="360" t="s">
        <v>189</v>
      </c>
      <c r="C49" s="360"/>
      <c r="D49" s="360"/>
      <c r="E49" s="250"/>
      <c r="F49"/>
      <c r="G49"/>
      <c r="H49"/>
    </row>
    <row r="50" spans="2:8" s="35" customFormat="1" ht="24" customHeight="1">
      <c r="B50" s="367" t="s">
        <v>186</v>
      </c>
      <c r="C50" s="367"/>
      <c r="D50" s="367"/>
      <c r="E50" s="251"/>
      <c r="F50" s="39"/>
      <c r="G50" s="39"/>
      <c r="H50" s="244"/>
    </row>
    <row r="51" spans="2:8" s="35" customFormat="1" ht="66" customHeight="1">
      <c r="B51" s="374" t="s">
        <v>187</v>
      </c>
      <c r="C51" s="374"/>
      <c r="D51" s="374"/>
      <c r="E51" s="355"/>
      <c r="F51" s="355"/>
      <c r="G51" s="355"/>
      <c r="H51" s="355"/>
    </row>
    <row r="52" spans="2:8" s="35" customFormat="1" ht="28.5" customHeight="1">
      <c r="B52" s="375" t="s">
        <v>190</v>
      </c>
      <c r="C52" s="375"/>
      <c r="D52" s="375"/>
      <c r="E52" s="250"/>
      <c r="F52" s="180"/>
      <c r="G52" s="180"/>
      <c r="H52" s="180"/>
    </row>
    <row r="53" spans="2:8" s="35" customFormat="1" ht="42" customHeight="1">
      <c r="B53" s="383" t="s">
        <v>192</v>
      </c>
      <c r="C53" s="383"/>
      <c r="D53" s="384"/>
      <c r="E53" s="250"/>
      <c r="F53" s="180"/>
      <c r="G53" s="180"/>
      <c r="H53" s="180"/>
    </row>
    <row r="54" spans="2:8" s="35" customFormat="1" ht="27" customHeight="1">
      <c r="B54" s="373" t="s">
        <v>117</v>
      </c>
      <c r="C54" s="373"/>
      <c r="D54" s="373"/>
      <c r="E54" s="82"/>
      <c r="F54" s="81"/>
      <c r="G54" s="81"/>
      <c r="H54" s="81"/>
    </row>
    <row r="55" spans="2:8" s="35" customFormat="1" ht="24" customHeight="1">
      <c r="B55" s="376" t="s">
        <v>116</v>
      </c>
      <c r="C55" s="376"/>
      <c r="D55" s="376"/>
      <c r="E55" s="252"/>
      <c r="F55" s="244"/>
      <c r="G55" s="244"/>
      <c r="H55" s="244"/>
    </row>
    <row r="56" spans="2:8" s="35" customFormat="1" ht="24" customHeight="1">
      <c r="B56" s="373" t="s">
        <v>22</v>
      </c>
      <c r="C56" s="373"/>
      <c r="D56" s="373"/>
      <c r="E56" s="82"/>
      <c r="F56" s="36"/>
      <c r="G56" s="36"/>
      <c r="H56" s="244"/>
    </row>
    <row r="57" spans="2:8" s="35" customFormat="1" ht="24" customHeight="1">
      <c r="B57" s="376" t="s">
        <v>23</v>
      </c>
      <c r="C57" s="376"/>
      <c r="D57" s="385"/>
      <c r="E57" s="82"/>
      <c r="F57" s="247" t="s">
        <v>118</v>
      </c>
      <c r="G57" s="386"/>
      <c r="H57" s="387"/>
    </row>
    <row r="58" spans="2:8" s="35" customFormat="1" ht="24" customHeight="1">
      <c r="B58" s="36"/>
      <c r="C58" s="36"/>
      <c r="D58" s="36"/>
      <c r="E58" s="36"/>
      <c r="F58" s="36"/>
      <c r="G58" s="36"/>
      <c r="H58" s="36"/>
    </row>
    <row r="59" spans="2:8" s="35" customFormat="1" ht="14.25" customHeight="1">
      <c r="B59" s="244"/>
      <c r="C59" s="244"/>
      <c r="D59" s="244"/>
      <c r="E59" s="244"/>
      <c r="F59" s="244"/>
      <c r="G59" s="244"/>
      <c r="H59" s="244"/>
    </row>
    <row r="60" spans="2:8" s="35" customFormat="1" ht="29.25" customHeight="1">
      <c r="B60" s="359" t="s">
        <v>184</v>
      </c>
      <c r="C60" s="359"/>
      <c r="D60" s="359"/>
      <c r="E60" s="359"/>
      <c r="F60" s="359"/>
      <c r="G60" s="359"/>
      <c r="H60" s="359"/>
    </row>
    <row r="61" spans="2:8" s="35" customFormat="1" ht="24" customHeight="1">
      <c r="B61" s="377"/>
      <c r="C61" s="378"/>
      <c r="D61" s="378"/>
      <c r="E61" s="378"/>
      <c r="F61" s="378"/>
      <c r="G61" s="378"/>
      <c r="H61" s="379"/>
    </row>
    <row r="62" spans="2:8" s="35" customFormat="1" ht="24" customHeight="1">
      <c r="B62" s="380"/>
      <c r="C62" s="381"/>
      <c r="D62" s="381"/>
      <c r="E62" s="381"/>
      <c r="F62" s="381"/>
      <c r="G62" s="381"/>
      <c r="H62" s="382"/>
    </row>
    <row r="63" spans="2:8" s="35" customFormat="1" ht="15.75" customHeight="1">
      <c r="B63" s="36"/>
      <c r="C63" s="36"/>
      <c r="D63" s="36"/>
      <c r="E63" s="36"/>
      <c r="F63" s="36"/>
      <c r="G63" s="36"/>
      <c r="H63" s="36"/>
    </row>
    <row r="64" spans="2:8" s="35" customFormat="1" ht="24" customHeight="1">
      <c r="B64" s="359" t="s">
        <v>55</v>
      </c>
      <c r="C64" s="359"/>
      <c r="D64" s="359"/>
      <c r="E64" s="359"/>
      <c r="F64" s="359"/>
      <c r="G64" s="359"/>
      <c r="H64" s="359"/>
    </row>
    <row r="65" spans="2:8" s="35" customFormat="1" ht="24" customHeight="1">
      <c r="B65" s="377"/>
      <c r="C65" s="378"/>
      <c r="D65" s="378"/>
      <c r="E65" s="378"/>
      <c r="F65" s="378"/>
      <c r="G65" s="378"/>
      <c r="H65" s="379"/>
    </row>
    <row r="66" spans="2:8" s="35" customFormat="1" ht="24" customHeight="1">
      <c r="B66" s="380"/>
      <c r="C66" s="381"/>
      <c r="D66" s="381"/>
      <c r="E66" s="381"/>
      <c r="F66" s="381"/>
      <c r="G66" s="381"/>
      <c r="H66" s="382"/>
    </row>
    <row r="67" spans="2:8" s="35" customFormat="1" ht="24" customHeight="1">
      <c r="B67" s="36"/>
      <c r="C67" s="36"/>
      <c r="D67" s="36"/>
      <c r="E67" s="36"/>
      <c r="F67" s="36"/>
      <c r="G67" s="36"/>
      <c r="H67" s="36"/>
    </row>
  </sheetData>
  <mergeCells count="38">
    <mergeCell ref="B54:D54"/>
    <mergeCell ref="B51:D51"/>
    <mergeCell ref="B52:D52"/>
    <mergeCell ref="B55:D55"/>
    <mergeCell ref="B65:H66"/>
    <mergeCell ref="B64:H64"/>
    <mergeCell ref="B56:D56"/>
    <mergeCell ref="B53:D53"/>
    <mergeCell ref="B57:D57"/>
    <mergeCell ref="G57:H57"/>
    <mergeCell ref="B60:H60"/>
    <mergeCell ref="B61:H62"/>
    <mergeCell ref="B26:I26"/>
    <mergeCell ref="C6:H6"/>
    <mergeCell ref="H18:I18"/>
    <mergeCell ref="H19:I19"/>
    <mergeCell ref="H20:I20"/>
    <mergeCell ref="H21:I21"/>
    <mergeCell ref="H22:I22"/>
    <mergeCell ref="C7:H7"/>
    <mergeCell ref="C9:H9"/>
    <mergeCell ref="C8:H8"/>
    <mergeCell ref="C10:H10"/>
    <mergeCell ref="C11:H11"/>
    <mergeCell ref="E48:H48"/>
    <mergeCell ref="E51:H51"/>
    <mergeCell ref="B28:D28"/>
    <mergeCell ref="B29:H29"/>
    <mergeCell ref="B30:H30"/>
    <mergeCell ref="B31:H31"/>
    <mergeCell ref="C39:E39"/>
    <mergeCell ref="B41:H41"/>
    <mergeCell ref="B46:D46"/>
    <mergeCell ref="B47:D47"/>
    <mergeCell ref="B48:D48"/>
    <mergeCell ref="B49:D49"/>
    <mergeCell ref="B42:H43"/>
    <mergeCell ref="B50:D50"/>
  </mergeCells>
  <phoneticPr fontId="18" type="noConversion"/>
  <dataValidations count="7">
    <dataValidation type="list" allowBlank="1" showInputMessage="1" showErrorMessage="1" sqref="C20:C21 C32:C38 E46 E49 E54 E56:E57 E52:E53" xr:uid="{00000000-0002-0000-0B00-000000000000}">
      <formula1>"Yes, No"</formula1>
    </dataValidation>
    <dataValidation type="whole" allowBlank="1" showInputMessage="1" showErrorMessage="1" sqref="C12" xr:uid="{00000000-0002-0000-0B00-000001000000}">
      <formula1>1</formula1>
      <formula2>1000</formula2>
    </dataValidation>
    <dataValidation type="list" allowBlank="1" showInputMessage="1" showErrorMessage="1" sqref="C6:H6" xr:uid="{00000000-0002-0000-0B00-000003000000}">
      <formula1>"Option Agreement, Purchase &amp; Sale Agreement, Recorded Deed, Certificate of Title, Ground Lease"</formula1>
    </dataValidation>
    <dataValidation type="list" allowBlank="1" showInputMessage="1" showErrorMessage="1" sqref="G19:G22" xr:uid="{00000000-0002-0000-0B00-000007000000}">
      <formula1>"Gas, Electric, Geothermal, Solar, Other"</formula1>
    </dataValidation>
    <dataValidation type="whole" allowBlank="1" showInputMessage="1" showErrorMessage="1" sqref="E47 E50" xr:uid="{DAD83624-6825-46A6-861D-C008597803D2}">
      <formula1>1</formula1>
      <formula2>24</formula2>
    </dataValidation>
    <dataValidation type="whole" allowBlank="1" showInputMessage="1" showErrorMessage="1" sqref="E55" xr:uid="{DB600A09-AEE9-4BE3-AABE-95C708EF85D3}">
      <formula1>1</formula1>
      <formula2>200</formula2>
    </dataValidation>
    <dataValidation type="textLength" allowBlank="1" showInputMessage="1" showErrorMessage="1" sqref="F51:H53 E51" xr:uid="{4AA5C476-9448-4451-A057-869201A105E8}">
      <formula1>1</formula1>
      <formula2>250</formula2>
    </dataValidation>
  </dataValidations>
  <hyperlinks>
    <hyperlink ref="B32" r:id="rId1" xr:uid="{0B0C1E52-C3CE-42DD-8AFB-9E44AD48C0C4}"/>
    <hyperlink ref="B33" r:id="rId2" xr:uid="{7FA7C70A-66FD-47F2-89E0-3FEA853B24E9}"/>
    <hyperlink ref="B34" r:id="rId3" xr:uid="{1A47A4B5-8F7B-486A-8A91-0127DBCE79DB}"/>
    <hyperlink ref="B35" r:id="rId4" xr:uid="{BBF76F50-4685-4E7E-8FC3-5666AFE61D16}"/>
    <hyperlink ref="B36" r:id="rId5" xr:uid="{513BE2EB-8A61-4BE6-8C1F-65006DE1D7ED}"/>
    <hyperlink ref="B37" r:id="rId6" xr:uid="{5D62F724-EE6D-46D5-9DCE-C47D506EC327}"/>
    <hyperlink ref="B38" r:id="rId7" xr:uid="{5E86C40A-B99A-4815-9E78-ACA3C6197169}"/>
  </hyperlinks>
  <pageMargins left="0.25" right="0.25" top="0.75" bottom="0.75" header="0.3" footer="0.3"/>
  <pageSetup scale="80" fitToHeight="0" orientation="portrait" r:id="rId8"/>
  <headerFooter>
    <oddFooter>&amp;LWWW.INVESTATLANTA.COM&amp;C&amp;A&amp;R&amp;P</oddFooter>
  </headerFooter>
  <drawing r:id="rId9"/>
  <extLst>
    <ext xmlns:mx="http://schemas.microsoft.com/office/mac/excel/2008/main" uri="{64002731-A6B0-56B0-2670-7721B7C09600}">
      <mx:PLV Mode="0" OnePage="0" WScale="10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AEA54-ED7A-4426-AED6-ECBDC8EE665E}">
  <dimension ref="A1:AD98"/>
  <sheetViews>
    <sheetView showGridLines="0" topLeftCell="B19" zoomScale="75" zoomScaleNormal="75" zoomScalePageLayoutView="75" workbookViewId="0">
      <selection activeCell="F31" sqref="F31"/>
    </sheetView>
  </sheetViews>
  <sheetFormatPr defaultColWidth="11.42578125" defaultRowHeight="15"/>
  <cols>
    <col min="3" max="3" width="5.7109375" customWidth="1"/>
    <col min="4" max="4" width="26" customWidth="1"/>
    <col min="5" max="5" width="5" customWidth="1"/>
    <col min="6" max="6" width="15.85546875" customWidth="1"/>
    <col min="7" max="7" width="9.7109375" customWidth="1"/>
    <col min="8" max="8" width="2.42578125" customWidth="1"/>
    <col min="9" max="9" width="15.85546875" customWidth="1"/>
    <col min="10" max="10" width="9.7109375" customWidth="1"/>
    <col min="11" max="11" width="2.7109375" customWidth="1"/>
    <col min="12" max="12" width="15.85546875" customWidth="1"/>
    <col min="13" max="13" width="11.140625" customWidth="1"/>
    <col min="14" max="14" width="3" customWidth="1"/>
    <col min="15" max="15" width="15.85546875" customWidth="1"/>
    <col min="16" max="16" width="10.85546875" customWidth="1"/>
    <col min="17" max="17" width="2.140625" customWidth="1"/>
    <col min="18" max="18" width="15.85546875" customWidth="1"/>
    <col min="19" max="19" width="11.140625" customWidth="1"/>
    <col min="20" max="20" width="2.7109375" customWidth="1"/>
    <col min="21" max="21" width="15.85546875" customWidth="1"/>
    <col min="22" max="22" width="11.42578125" customWidth="1"/>
    <col min="23" max="23" width="2.42578125" customWidth="1"/>
    <col min="24" max="24" width="15.85546875" customWidth="1"/>
    <col min="25" max="25" width="10.85546875" customWidth="1"/>
    <col min="26" max="26" width="2.140625" customWidth="1"/>
    <col min="27" max="27" width="12.7109375" customWidth="1"/>
    <col min="28" max="28" width="2.7109375" customWidth="1"/>
    <col min="29" max="29" width="16" customWidth="1"/>
    <col min="30" max="30" width="8.5703125" customWidth="1"/>
  </cols>
  <sheetData>
    <row r="1" spans="1:30" s="101" customFormat="1" ht="19.5" customHeight="1">
      <c r="B1" s="97"/>
      <c r="C1" s="97"/>
      <c r="D1" s="97"/>
      <c r="E1" s="97"/>
      <c r="F1" s="97"/>
      <c r="G1" s="97"/>
      <c r="H1" s="97"/>
      <c r="J1"/>
    </row>
    <row r="2" spans="1:30" s="101" customFormat="1" ht="19.5" customHeight="1">
      <c r="B2" s="97"/>
      <c r="C2" s="97"/>
      <c r="F2" s="122" t="s">
        <v>339</v>
      </c>
      <c r="J2"/>
    </row>
    <row r="3" spans="1:30" s="101" customFormat="1" ht="24" customHeight="1" thickBot="1">
      <c r="A3" s="123"/>
      <c r="B3" s="124"/>
      <c r="C3" s="124"/>
      <c r="D3" s="124"/>
      <c r="E3" s="124"/>
      <c r="F3" s="124"/>
      <c r="G3" s="124"/>
      <c r="H3" s="124"/>
      <c r="I3" s="123"/>
      <c r="J3"/>
      <c r="K3"/>
      <c r="L3"/>
    </row>
    <row r="4" spans="1:30" s="101" customFormat="1" ht="22.5" customHeight="1">
      <c r="B4" s="125" t="s">
        <v>144</v>
      </c>
      <c r="C4" s="126"/>
      <c r="D4" s="126"/>
      <c r="E4" s="126"/>
      <c r="F4" s="126"/>
      <c r="G4" s="126"/>
      <c r="H4" s="126"/>
      <c r="I4" s="126"/>
      <c r="J4"/>
      <c r="K4" s="126"/>
      <c r="L4" s="126"/>
      <c r="M4" s="126"/>
      <c r="N4" s="126"/>
      <c r="O4" s="126"/>
      <c r="P4" s="126"/>
      <c r="Q4" s="126"/>
      <c r="R4" s="126"/>
    </row>
    <row r="5" spans="1:30" ht="15.75">
      <c r="B5" s="229" t="s">
        <v>421</v>
      </c>
    </row>
    <row r="6" spans="1:30">
      <c r="B6" s="47" t="s">
        <v>420</v>
      </c>
    </row>
    <row r="7" spans="1:30">
      <c r="C7" s="47" t="s">
        <v>419</v>
      </c>
    </row>
    <row r="8" spans="1:30">
      <c r="C8" s="47" t="s">
        <v>418</v>
      </c>
    </row>
    <row r="9" spans="1:30">
      <c r="C9" s="47" t="s">
        <v>417</v>
      </c>
    </row>
    <row r="10" spans="1:30">
      <c r="C10" s="47" t="s">
        <v>416</v>
      </c>
    </row>
    <row r="11" spans="1:30" s="243" customFormat="1" ht="18.75"/>
    <row r="12" spans="1:30" ht="19.5" thickBot="1">
      <c r="B12" s="388" t="s">
        <v>415</v>
      </c>
      <c r="C12" s="388"/>
      <c r="D12" s="388"/>
      <c r="E12" s="388"/>
      <c r="F12" s="388"/>
      <c r="G12" s="388"/>
      <c r="H12" s="388"/>
      <c r="I12" s="388"/>
      <c r="J12" s="388"/>
      <c r="K12" s="388"/>
      <c r="L12" s="388"/>
      <c r="M12" s="388"/>
      <c r="N12" s="388"/>
      <c r="O12" s="388"/>
      <c r="P12" s="388"/>
      <c r="Q12" s="388"/>
      <c r="R12" s="388"/>
      <c r="S12" s="388"/>
      <c r="T12" s="388"/>
      <c r="U12" s="388"/>
      <c r="V12" s="388"/>
      <c r="W12" s="388"/>
      <c r="X12" s="388"/>
      <c r="Y12" s="388"/>
      <c r="Z12" s="388"/>
      <c r="AA12" s="388"/>
      <c r="AB12" s="388"/>
      <c r="AC12" s="388"/>
      <c r="AD12" s="388"/>
    </row>
    <row r="13" spans="1:30" ht="44.1" customHeight="1">
      <c r="F13" s="390" t="str">
        <f>F20</f>
        <v>New Construction</v>
      </c>
      <c r="G13" s="390"/>
      <c r="I13" s="390" t="str">
        <f>I20</f>
        <v>Rehabilitation / Adaptive Reuse of non-residential buildings into residential buildings</v>
      </c>
      <c r="J13" s="390"/>
      <c r="L13" s="390" t="str">
        <f>L20</f>
        <v>Rehabilitation of Existing Housing</v>
      </c>
      <c r="M13" s="390"/>
      <c r="O13" s="390" t="str">
        <f>O20</f>
        <v>Rehabilitation of Abandoned and Foreclosed Single-Family Housing</v>
      </c>
      <c r="P13" s="390"/>
      <c r="R13" s="390" t="str">
        <f>R20</f>
        <v>Total Residential Improvements</v>
      </c>
      <c r="S13" s="390"/>
      <c r="U13" s="390" t="str">
        <f>U20</f>
        <v>Commercial Improvements</v>
      </c>
      <c r="V13" s="390"/>
      <c r="X13" s="390" t="str">
        <f>X20</f>
        <v>Service Area Improvements</v>
      </c>
      <c r="Y13" s="390"/>
      <c r="AA13" s="62" t="str">
        <f>AA20</f>
        <v>Off-Site Improvements</v>
      </c>
      <c r="AC13" s="390" t="str">
        <f>AC20</f>
        <v>Total Improvements</v>
      </c>
      <c r="AD13" s="390"/>
    </row>
    <row r="14" spans="1:30">
      <c r="D14" s="228" t="s">
        <v>414</v>
      </c>
      <c r="F14" s="391">
        <f>'[24]C - Project Info'!C14</f>
        <v>0</v>
      </c>
      <c r="G14" s="391"/>
      <c r="H14" s="231"/>
      <c r="I14" s="391">
        <f>'[24]C - Project Info'!C15</f>
        <v>0</v>
      </c>
      <c r="J14" s="391"/>
      <c r="K14" s="231"/>
      <c r="L14" s="391">
        <f>'[24]C - Project Info'!C16</f>
        <v>0</v>
      </c>
      <c r="M14" s="391"/>
      <c r="N14" s="231"/>
      <c r="O14" s="391">
        <f>'[24]C - Project Info'!C17</f>
        <v>0</v>
      </c>
      <c r="P14" s="391"/>
      <c r="Q14" s="231"/>
      <c r="R14" s="391">
        <f>'[24]C - Project Info'!C18</f>
        <v>0</v>
      </c>
      <c r="S14" s="391"/>
      <c r="T14" s="231"/>
      <c r="U14" s="391" t="e">
        <f>'C - Project Info'!#REF!</f>
        <v>#REF!</v>
      </c>
      <c r="V14" s="391"/>
      <c r="W14" s="231"/>
      <c r="X14" s="391">
        <f>'[24]C - Project Info'!C20</f>
        <v>0</v>
      </c>
      <c r="Y14" s="391"/>
      <c r="Z14" s="231"/>
      <c r="AA14" s="234"/>
      <c r="AB14" s="231"/>
      <c r="AC14" s="391" t="e">
        <f>SUM(R14,U14,X14)</f>
        <v>#REF!</v>
      </c>
      <c r="AD14" s="391"/>
    </row>
    <row r="15" spans="1:30">
      <c r="D15" s="228" t="s">
        <v>413</v>
      </c>
      <c r="F15" s="392">
        <f>SUM(F28,F67,F73,F91)</f>
        <v>0</v>
      </c>
      <c r="G15" s="393"/>
      <c r="H15" s="231"/>
      <c r="I15" s="392">
        <f>SUM(I28,I67,I73,I91)</f>
        <v>0</v>
      </c>
      <c r="J15" s="393"/>
      <c r="K15" s="231"/>
      <c r="L15" s="392">
        <f>SUM(L28,L67,L73,L91)</f>
        <v>0</v>
      </c>
      <c r="M15" s="393"/>
      <c r="N15" s="231"/>
      <c r="O15" s="392">
        <f>SUM(O28,O67,O73,O91)</f>
        <v>0</v>
      </c>
      <c r="P15" s="393"/>
      <c r="Q15" s="231"/>
      <c r="R15" s="392">
        <f>SUM(R28,R67,R73,R91)</f>
        <v>0</v>
      </c>
      <c r="S15" s="393"/>
      <c r="T15" s="231"/>
      <c r="U15" s="392">
        <f>SUM(U28,U67,U73,U91)</f>
        <v>0</v>
      </c>
      <c r="V15" s="393"/>
      <c r="W15" s="231"/>
      <c r="X15" s="392">
        <f>SUM(X28,X67,X73,X91)</f>
        <v>0</v>
      </c>
      <c r="Y15" s="393"/>
      <c r="Z15" s="231"/>
      <c r="AA15" s="230">
        <f>SUM(AA28,AA67,AA73,AA91)</f>
        <v>0</v>
      </c>
      <c r="AB15" s="231"/>
      <c r="AC15" s="392">
        <f>SUM(R15,U15,X15,AA15)</f>
        <v>0</v>
      </c>
      <c r="AD15" s="393"/>
    </row>
    <row r="16" spans="1:30">
      <c r="D16" s="228" t="s">
        <v>412</v>
      </c>
      <c r="F16" s="392" t="e">
        <f>F15/F14</f>
        <v>#DIV/0!</v>
      </c>
      <c r="G16" s="393"/>
      <c r="H16" s="231"/>
      <c r="I16" s="392" t="e">
        <f>I15/I14</f>
        <v>#DIV/0!</v>
      </c>
      <c r="J16" s="393"/>
      <c r="K16" s="231"/>
      <c r="L16" s="392" t="e">
        <f>L15/L14</f>
        <v>#DIV/0!</v>
      </c>
      <c r="M16" s="393"/>
      <c r="N16" s="231"/>
      <c r="O16" s="392" t="e">
        <f>O15/O14</f>
        <v>#DIV/0!</v>
      </c>
      <c r="P16" s="393"/>
      <c r="Q16" s="231"/>
      <c r="R16" s="392" t="e">
        <f>R15/R14</f>
        <v>#DIV/0!</v>
      </c>
      <c r="S16" s="393"/>
      <c r="T16" s="231"/>
      <c r="U16" s="392" t="e">
        <f>U15/U14</f>
        <v>#REF!</v>
      </c>
      <c r="V16" s="393"/>
      <c r="W16" s="231"/>
      <c r="X16" s="392" t="e">
        <f>X15/X14</f>
        <v>#DIV/0!</v>
      </c>
      <c r="Y16" s="393"/>
      <c r="Z16" s="231"/>
      <c r="AA16" s="242"/>
      <c r="AB16" s="231"/>
      <c r="AC16" s="392" t="e">
        <f>AC15/AC14</f>
        <v>#REF!</v>
      </c>
      <c r="AD16" s="393"/>
    </row>
    <row r="17" spans="2:30">
      <c r="D17" s="228" t="s">
        <v>411</v>
      </c>
      <c r="F17" s="392">
        <f>SUM(F28,F67)</f>
        <v>0</v>
      </c>
      <c r="G17" s="393"/>
      <c r="H17" s="231"/>
      <c r="I17" s="392">
        <f>SUM(I28,I67)</f>
        <v>0</v>
      </c>
      <c r="J17" s="393"/>
      <c r="K17" s="231"/>
      <c r="L17" s="392">
        <f>SUM(L28,L67)</f>
        <v>0</v>
      </c>
      <c r="M17" s="393"/>
      <c r="N17" s="231"/>
      <c r="O17" s="392">
        <f>SUM(O28,O67)</f>
        <v>0</v>
      </c>
      <c r="P17" s="393"/>
      <c r="Q17" s="231"/>
      <c r="R17" s="392">
        <f>SUM(R28,R67)</f>
        <v>0</v>
      </c>
      <c r="S17" s="393"/>
      <c r="T17" s="231"/>
      <c r="U17" s="392">
        <f>SUM(U28,U67)</f>
        <v>0</v>
      </c>
      <c r="V17" s="393"/>
      <c r="W17" s="231"/>
      <c r="X17" s="392">
        <f>SUM(X28,X67)</f>
        <v>0</v>
      </c>
      <c r="Y17" s="393"/>
      <c r="Z17" s="231"/>
      <c r="AA17" s="230">
        <f>SUM(AA28,AA67)</f>
        <v>0</v>
      </c>
      <c r="AB17" s="231"/>
      <c r="AC17" s="392">
        <f>SUM(R17,U17,X17,AA17)</f>
        <v>0</v>
      </c>
      <c r="AD17" s="393"/>
    </row>
    <row r="20" spans="2:30" s="47" customFormat="1" ht="74.099999999999994" customHeight="1">
      <c r="B20" s="232" t="s">
        <v>364</v>
      </c>
      <c r="C20" s="232" t="s">
        <v>363</v>
      </c>
      <c r="D20" s="232" t="s">
        <v>338</v>
      </c>
      <c r="F20" s="47" t="s">
        <v>362</v>
      </c>
      <c r="G20" s="47" t="s">
        <v>353</v>
      </c>
      <c r="I20" s="241" t="s">
        <v>361</v>
      </c>
      <c r="J20" s="47" t="s">
        <v>353</v>
      </c>
      <c r="L20" s="241" t="s">
        <v>360</v>
      </c>
      <c r="M20" s="47" t="s">
        <v>353</v>
      </c>
      <c r="O20" s="241" t="s">
        <v>359</v>
      </c>
      <c r="P20" s="47" t="s">
        <v>353</v>
      </c>
      <c r="R20" s="241" t="s">
        <v>358</v>
      </c>
      <c r="S20" s="47" t="s">
        <v>353</v>
      </c>
      <c r="U20" s="241" t="s">
        <v>357</v>
      </c>
      <c r="V20" s="47" t="s">
        <v>353</v>
      </c>
      <c r="X20" s="241" t="s">
        <v>356</v>
      </c>
      <c r="Y20" s="47" t="s">
        <v>353</v>
      </c>
      <c r="AA20" s="241" t="s">
        <v>355</v>
      </c>
      <c r="AC20" s="241" t="s">
        <v>354</v>
      </c>
      <c r="AD20" s="47" t="s">
        <v>353</v>
      </c>
    </row>
    <row r="21" spans="2:30">
      <c r="B21" s="193" t="s">
        <v>403</v>
      </c>
      <c r="C21" s="193">
        <v>2</v>
      </c>
      <c r="D21" s="193" t="s">
        <v>410</v>
      </c>
      <c r="F21" s="235"/>
      <c r="G21" s="230" t="e">
        <f t="shared" ref="G21:G28" si="0">F21/$F$14</f>
        <v>#DIV/0!</v>
      </c>
      <c r="H21" s="231"/>
      <c r="I21" s="235"/>
      <c r="J21" s="230" t="e">
        <f t="shared" ref="J21:J28" si="1">I21/$I$14</f>
        <v>#DIV/0!</v>
      </c>
      <c r="K21" s="231"/>
      <c r="L21" s="235"/>
      <c r="M21" s="230" t="e">
        <f t="shared" ref="M21:M28" si="2">L21/$L$14</f>
        <v>#DIV/0!</v>
      </c>
      <c r="N21" s="231"/>
      <c r="O21" s="235"/>
      <c r="P21" s="230" t="e">
        <f t="shared" ref="P21:P28" si="3">O21/$O$14</f>
        <v>#DIV/0!</v>
      </c>
      <c r="Q21" s="231"/>
      <c r="R21" s="230">
        <f t="shared" ref="R21:R27" si="4">SUM(F21,I21,L21,O21)</f>
        <v>0</v>
      </c>
      <c r="S21" s="230" t="e">
        <f t="shared" ref="S21:S28" si="5">R21/$R$14</f>
        <v>#DIV/0!</v>
      </c>
      <c r="T21" s="231"/>
      <c r="U21" s="235"/>
      <c r="V21" s="230" t="e">
        <f t="shared" ref="V21:V28" si="6">U21/$U$14</f>
        <v>#REF!</v>
      </c>
      <c r="W21" s="231"/>
      <c r="X21" s="235"/>
      <c r="Y21" s="230" t="e">
        <f t="shared" ref="Y21:Y28" si="7">X21/$X$14</f>
        <v>#DIV/0!</v>
      </c>
      <c r="Z21" s="231"/>
      <c r="AA21" s="235"/>
      <c r="AB21" s="231"/>
      <c r="AC21" s="230">
        <f t="shared" ref="AC21:AC27" si="8">SUM(R21,U21,X21,AA21)</f>
        <v>0</v>
      </c>
      <c r="AD21" s="230" t="e">
        <f t="shared" ref="AD21:AD28" si="9">AC21/$AC$14</f>
        <v>#REF!</v>
      </c>
    </row>
    <row r="22" spans="2:30">
      <c r="B22" s="193" t="s">
        <v>403</v>
      </c>
      <c r="C22" s="193">
        <v>2</v>
      </c>
      <c r="D22" s="193" t="s">
        <v>409</v>
      </c>
      <c r="F22" s="235"/>
      <c r="G22" s="230" t="e">
        <f t="shared" si="0"/>
        <v>#DIV/0!</v>
      </c>
      <c r="H22" s="231"/>
      <c r="I22" s="235"/>
      <c r="J22" s="230" t="e">
        <f t="shared" si="1"/>
        <v>#DIV/0!</v>
      </c>
      <c r="K22" s="231"/>
      <c r="L22" s="235"/>
      <c r="M22" s="230" t="e">
        <f t="shared" si="2"/>
        <v>#DIV/0!</v>
      </c>
      <c r="N22" s="231"/>
      <c r="O22" s="235"/>
      <c r="P22" s="230" t="e">
        <f t="shared" si="3"/>
        <v>#DIV/0!</v>
      </c>
      <c r="Q22" s="231"/>
      <c r="R22" s="230">
        <f t="shared" si="4"/>
        <v>0</v>
      </c>
      <c r="S22" s="230" t="e">
        <f t="shared" si="5"/>
        <v>#DIV/0!</v>
      </c>
      <c r="T22" s="231"/>
      <c r="U22" s="235"/>
      <c r="V22" s="230" t="e">
        <f t="shared" si="6"/>
        <v>#REF!</v>
      </c>
      <c r="W22" s="231"/>
      <c r="X22" s="235"/>
      <c r="Y22" s="230" t="e">
        <f t="shared" si="7"/>
        <v>#DIV/0!</v>
      </c>
      <c r="Z22" s="231"/>
      <c r="AA22" s="235"/>
      <c r="AB22" s="231"/>
      <c r="AC22" s="230">
        <f t="shared" si="8"/>
        <v>0</v>
      </c>
      <c r="AD22" s="230" t="e">
        <f t="shared" si="9"/>
        <v>#REF!</v>
      </c>
    </row>
    <row r="23" spans="2:30">
      <c r="B23" s="193" t="s">
        <v>403</v>
      </c>
      <c r="C23" s="193">
        <v>2</v>
      </c>
      <c r="D23" s="193" t="s">
        <v>408</v>
      </c>
      <c r="F23" s="235"/>
      <c r="G23" s="230" t="e">
        <f t="shared" si="0"/>
        <v>#DIV/0!</v>
      </c>
      <c r="H23" s="231"/>
      <c r="I23" s="235"/>
      <c r="J23" s="230" t="e">
        <f t="shared" si="1"/>
        <v>#DIV/0!</v>
      </c>
      <c r="K23" s="231"/>
      <c r="L23" s="235"/>
      <c r="M23" s="230" t="e">
        <f t="shared" si="2"/>
        <v>#DIV/0!</v>
      </c>
      <c r="N23" s="231"/>
      <c r="O23" s="235"/>
      <c r="P23" s="230" t="e">
        <f t="shared" si="3"/>
        <v>#DIV/0!</v>
      </c>
      <c r="Q23" s="231"/>
      <c r="R23" s="230">
        <f t="shared" si="4"/>
        <v>0</v>
      </c>
      <c r="S23" s="230" t="e">
        <f t="shared" si="5"/>
        <v>#DIV/0!</v>
      </c>
      <c r="T23" s="231"/>
      <c r="U23" s="235"/>
      <c r="V23" s="230" t="e">
        <f t="shared" si="6"/>
        <v>#REF!</v>
      </c>
      <c r="W23" s="231"/>
      <c r="X23" s="235"/>
      <c r="Y23" s="230" t="e">
        <f t="shared" si="7"/>
        <v>#DIV/0!</v>
      </c>
      <c r="Z23" s="231"/>
      <c r="AA23" s="235"/>
      <c r="AB23" s="231"/>
      <c r="AC23" s="230">
        <f t="shared" si="8"/>
        <v>0</v>
      </c>
      <c r="AD23" s="230" t="e">
        <f t="shared" si="9"/>
        <v>#REF!</v>
      </c>
    </row>
    <row r="24" spans="2:30">
      <c r="B24" s="193" t="s">
        <v>403</v>
      </c>
      <c r="C24" s="193">
        <v>2</v>
      </c>
      <c r="D24" s="193" t="s">
        <v>407</v>
      </c>
      <c r="F24" s="235"/>
      <c r="G24" s="230" t="e">
        <f t="shared" si="0"/>
        <v>#DIV/0!</v>
      </c>
      <c r="H24" s="231"/>
      <c r="I24" s="235"/>
      <c r="J24" s="230" t="e">
        <f t="shared" si="1"/>
        <v>#DIV/0!</v>
      </c>
      <c r="K24" s="231"/>
      <c r="L24" s="235"/>
      <c r="M24" s="230" t="e">
        <f t="shared" si="2"/>
        <v>#DIV/0!</v>
      </c>
      <c r="N24" s="231"/>
      <c r="O24" s="235"/>
      <c r="P24" s="230" t="e">
        <f t="shared" si="3"/>
        <v>#DIV/0!</v>
      </c>
      <c r="Q24" s="231"/>
      <c r="R24" s="230">
        <f t="shared" si="4"/>
        <v>0</v>
      </c>
      <c r="S24" s="230" t="e">
        <f t="shared" si="5"/>
        <v>#DIV/0!</v>
      </c>
      <c r="T24" s="231"/>
      <c r="U24" s="235"/>
      <c r="V24" s="230" t="e">
        <f t="shared" si="6"/>
        <v>#REF!</v>
      </c>
      <c r="W24" s="231"/>
      <c r="X24" s="235"/>
      <c r="Y24" s="230" t="e">
        <f t="shared" si="7"/>
        <v>#DIV/0!</v>
      </c>
      <c r="Z24" s="231"/>
      <c r="AA24" s="235"/>
      <c r="AB24" s="231"/>
      <c r="AC24" s="230">
        <f t="shared" si="8"/>
        <v>0</v>
      </c>
      <c r="AD24" s="230" t="e">
        <f t="shared" si="9"/>
        <v>#REF!</v>
      </c>
    </row>
    <row r="25" spans="2:30">
      <c r="B25" s="193" t="s">
        <v>403</v>
      </c>
      <c r="C25" s="193">
        <v>2</v>
      </c>
      <c r="D25" s="193" t="s">
        <v>406</v>
      </c>
      <c r="F25" s="235"/>
      <c r="G25" s="230" t="e">
        <f t="shared" si="0"/>
        <v>#DIV/0!</v>
      </c>
      <c r="H25" s="231"/>
      <c r="I25" s="235"/>
      <c r="J25" s="230" t="e">
        <f t="shared" si="1"/>
        <v>#DIV/0!</v>
      </c>
      <c r="K25" s="231"/>
      <c r="L25" s="235"/>
      <c r="M25" s="230" t="e">
        <f t="shared" si="2"/>
        <v>#DIV/0!</v>
      </c>
      <c r="N25" s="231"/>
      <c r="O25" s="235"/>
      <c r="P25" s="230" t="e">
        <f t="shared" si="3"/>
        <v>#DIV/0!</v>
      </c>
      <c r="Q25" s="231"/>
      <c r="R25" s="230">
        <f t="shared" si="4"/>
        <v>0</v>
      </c>
      <c r="S25" s="230" t="e">
        <f t="shared" si="5"/>
        <v>#DIV/0!</v>
      </c>
      <c r="T25" s="231"/>
      <c r="U25" s="235"/>
      <c r="V25" s="230" t="e">
        <f t="shared" si="6"/>
        <v>#REF!</v>
      </c>
      <c r="W25" s="231"/>
      <c r="X25" s="235"/>
      <c r="Y25" s="230" t="e">
        <f t="shared" si="7"/>
        <v>#DIV/0!</v>
      </c>
      <c r="Z25" s="231"/>
      <c r="AA25" s="235"/>
      <c r="AB25" s="231"/>
      <c r="AC25" s="230">
        <f t="shared" si="8"/>
        <v>0</v>
      </c>
      <c r="AD25" s="230" t="e">
        <f t="shared" si="9"/>
        <v>#REF!</v>
      </c>
    </row>
    <row r="26" spans="2:30">
      <c r="B26" s="193" t="s">
        <v>403</v>
      </c>
      <c r="C26" s="193">
        <v>2</v>
      </c>
      <c r="D26" s="193" t="s">
        <v>405</v>
      </c>
      <c r="F26" s="235"/>
      <c r="G26" s="230" t="e">
        <f t="shared" si="0"/>
        <v>#DIV/0!</v>
      </c>
      <c r="H26" s="231"/>
      <c r="I26" s="235"/>
      <c r="J26" s="230" t="e">
        <f t="shared" si="1"/>
        <v>#DIV/0!</v>
      </c>
      <c r="K26" s="231"/>
      <c r="L26" s="235"/>
      <c r="M26" s="230" t="e">
        <f t="shared" si="2"/>
        <v>#DIV/0!</v>
      </c>
      <c r="N26" s="231"/>
      <c r="O26" s="235"/>
      <c r="P26" s="230" t="e">
        <f t="shared" si="3"/>
        <v>#DIV/0!</v>
      </c>
      <c r="Q26" s="231"/>
      <c r="R26" s="230">
        <f t="shared" si="4"/>
        <v>0</v>
      </c>
      <c r="S26" s="230" t="e">
        <f t="shared" si="5"/>
        <v>#DIV/0!</v>
      </c>
      <c r="T26" s="231"/>
      <c r="U26" s="235"/>
      <c r="V26" s="230" t="e">
        <f t="shared" si="6"/>
        <v>#REF!</v>
      </c>
      <c r="W26" s="231"/>
      <c r="X26" s="235"/>
      <c r="Y26" s="230" t="e">
        <f t="shared" si="7"/>
        <v>#DIV/0!</v>
      </c>
      <c r="Z26" s="231"/>
      <c r="AA26" s="235"/>
      <c r="AB26" s="231"/>
      <c r="AC26" s="230">
        <f t="shared" si="8"/>
        <v>0</v>
      </c>
      <c r="AD26" s="230" t="e">
        <f t="shared" si="9"/>
        <v>#REF!</v>
      </c>
    </row>
    <row r="27" spans="2:30">
      <c r="B27" s="193" t="s">
        <v>403</v>
      </c>
      <c r="C27" s="193">
        <v>2</v>
      </c>
      <c r="D27" s="193" t="s">
        <v>404</v>
      </c>
      <c r="F27" s="235"/>
      <c r="G27" s="230" t="e">
        <f t="shared" si="0"/>
        <v>#DIV/0!</v>
      </c>
      <c r="H27" s="231"/>
      <c r="I27" s="235"/>
      <c r="J27" s="230" t="e">
        <f t="shared" si="1"/>
        <v>#DIV/0!</v>
      </c>
      <c r="K27" s="231"/>
      <c r="L27" s="235"/>
      <c r="M27" s="230" t="e">
        <f t="shared" si="2"/>
        <v>#DIV/0!</v>
      </c>
      <c r="N27" s="231"/>
      <c r="O27" s="235"/>
      <c r="P27" s="230" t="e">
        <f t="shared" si="3"/>
        <v>#DIV/0!</v>
      </c>
      <c r="Q27" s="231"/>
      <c r="R27" s="230">
        <f t="shared" si="4"/>
        <v>0</v>
      </c>
      <c r="S27" s="230" t="e">
        <f t="shared" si="5"/>
        <v>#DIV/0!</v>
      </c>
      <c r="T27" s="231"/>
      <c r="U27" s="235"/>
      <c r="V27" s="230" t="e">
        <f t="shared" si="6"/>
        <v>#REF!</v>
      </c>
      <c r="W27" s="231"/>
      <c r="X27" s="235"/>
      <c r="Y27" s="230" t="e">
        <f t="shared" si="7"/>
        <v>#DIV/0!</v>
      </c>
      <c r="Z27" s="231"/>
      <c r="AA27" s="235"/>
      <c r="AB27" s="231"/>
      <c r="AC27" s="230">
        <f t="shared" si="8"/>
        <v>0</v>
      </c>
      <c r="AD27" s="230" t="e">
        <f t="shared" si="9"/>
        <v>#REF!</v>
      </c>
    </row>
    <row r="28" spans="2:30" s="47" customFormat="1">
      <c r="B28" s="232" t="s">
        <v>403</v>
      </c>
      <c r="C28" s="232">
        <v>2</v>
      </c>
      <c r="D28" s="232" t="s">
        <v>402</v>
      </c>
      <c r="F28" s="236">
        <f>SUM(F21:F27)</f>
        <v>0</v>
      </c>
      <c r="G28" s="236" t="e">
        <f t="shared" si="0"/>
        <v>#DIV/0!</v>
      </c>
      <c r="H28" s="233"/>
      <c r="I28" s="236">
        <f>SUM(I21:I27)</f>
        <v>0</v>
      </c>
      <c r="J28" s="236" t="e">
        <f t="shared" si="1"/>
        <v>#DIV/0!</v>
      </c>
      <c r="K28" s="233"/>
      <c r="L28" s="236">
        <f>SUM(L21:L27)</f>
        <v>0</v>
      </c>
      <c r="M28" s="236" t="e">
        <f t="shared" si="2"/>
        <v>#DIV/0!</v>
      </c>
      <c r="N28" s="233"/>
      <c r="O28" s="236">
        <f>SUM(O21:O27)</f>
        <v>0</v>
      </c>
      <c r="P28" s="236" t="e">
        <f t="shared" si="3"/>
        <v>#DIV/0!</v>
      </c>
      <c r="Q28" s="233"/>
      <c r="R28" s="236">
        <f>SUM(R21:R27)</f>
        <v>0</v>
      </c>
      <c r="S28" s="236" t="e">
        <f t="shared" si="5"/>
        <v>#DIV/0!</v>
      </c>
      <c r="T28" s="233"/>
      <c r="U28" s="236">
        <f>SUM(U21:U27)</f>
        <v>0</v>
      </c>
      <c r="V28" s="236" t="e">
        <f t="shared" si="6"/>
        <v>#REF!</v>
      </c>
      <c r="W28" s="233"/>
      <c r="X28" s="236">
        <f>SUM(X21:X27)</f>
        <v>0</v>
      </c>
      <c r="Y28" s="236" t="e">
        <f t="shared" si="7"/>
        <v>#DIV/0!</v>
      </c>
      <c r="Z28" s="233"/>
      <c r="AA28" s="236">
        <f>SUM(AA21:AA27)</f>
        <v>0</v>
      </c>
      <c r="AB28" s="233"/>
      <c r="AC28" s="236">
        <f>SUM(AC21:AC27)</f>
        <v>0</v>
      </c>
      <c r="AD28" s="236" t="e">
        <f t="shared" si="9"/>
        <v>#REF!</v>
      </c>
    </row>
    <row r="30" spans="2:30" s="47" customFormat="1" ht="74.099999999999994" customHeight="1">
      <c r="B30" s="232" t="s">
        <v>364</v>
      </c>
      <c r="C30" s="232" t="s">
        <v>363</v>
      </c>
      <c r="D30" s="232" t="s">
        <v>338</v>
      </c>
      <c r="F30" s="232" t="s">
        <v>362</v>
      </c>
      <c r="G30" s="232" t="s">
        <v>353</v>
      </c>
      <c r="I30" s="239" t="s">
        <v>361</v>
      </c>
      <c r="J30" s="232" t="s">
        <v>353</v>
      </c>
      <c r="L30" s="239" t="s">
        <v>360</v>
      </c>
      <c r="M30" s="232" t="s">
        <v>353</v>
      </c>
      <c r="O30" s="239" t="s">
        <v>359</v>
      </c>
      <c r="P30" s="232" t="s">
        <v>353</v>
      </c>
      <c r="R30" s="239" t="s">
        <v>358</v>
      </c>
      <c r="S30" s="232" t="s">
        <v>353</v>
      </c>
      <c r="U30" s="239" t="s">
        <v>357</v>
      </c>
      <c r="V30" s="232" t="s">
        <v>353</v>
      </c>
      <c r="X30" s="239" t="s">
        <v>356</v>
      </c>
      <c r="Y30" s="232" t="s">
        <v>353</v>
      </c>
      <c r="AA30" s="239" t="s">
        <v>355</v>
      </c>
      <c r="AC30" s="239" t="s">
        <v>354</v>
      </c>
      <c r="AD30" s="232" t="s">
        <v>353</v>
      </c>
    </row>
    <row r="31" spans="2:30">
      <c r="B31" s="193" t="s">
        <v>371</v>
      </c>
      <c r="C31" s="193">
        <v>3</v>
      </c>
      <c r="D31" s="193" t="s">
        <v>401</v>
      </c>
      <c r="F31" s="235"/>
      <c r="G31" s="230" t="e">
        <f t="shared" ref="G31:G67" si="10">F31/$F$14</f>
        <v>#DIV/0!</v>
      </c>
      <c r="H31" s="231"/>
      <c r="I31" s="235"/>
      <c r="J31" s="230" t="e">
        <f t="shared" ref="J31:J67" si="11">I31/$I$14</f>
        <v>#DIV/0!</v>
      </c>
      <c r="K31" s="231"/>
      <c r="L31" s="235"/>
      <c r="M31" s="230" t="e">
        <f t="shared" ref="M31:M67" si="12">L31/$L$14</f>
        <v>#DIV/0!</v>
      </c>
      <c r="N31" s="231"/>
      <c r="O31" s="235"/>
      <c r="P31" s="230" t="e">
        <f t="shared" ref="P31:P67" si="13">O31/$O$14</f>
        <v>#DIV/0!</v>
      </c>
      <c r="Q31" s="231"/>
      <c r="R31" s="230">
        <f t="shared" ref="R31:R66" si="14">SUM(F31,I31,L31,O31)</f>
        <v>0</v>
      </c>
      <c r="S31" s="230" t="e">
        <f t="shared" ref="S31:S67" si="15">R31/$R$14</f>
        <v>#DIV/0!</v>
      </c>
      <c r="T31" s="231"/>
      <c r="U31" s="235"/>
      <c r="V31" s="230" t="e">
        <f t="shared" ref="V31:V67" si="16">U31/$U$14</f>
        <v>#REF!</v>
      </c>
      <c r="W31" s="231"/>
      <c r="X31" s="235"/>
      <c r="Y31" s="230" t="e">
        <f t="shared" ref="Y31:Y67" si="17">X31/$X$14</f>
        <v>#DIV/0!</v>
      </c>
      <c r="Z31" s="231"/>
      <c r="AA31" s="235"/>
      <c r="AB31" s="231"/>
      <c r="AC31" s="230">
        <f t="shared" ref="AC31:AC66" si="18">SUM(R31,U31,X31,AA31)</f>
        <v>0</v>
      </c>
      <c r="AD31" s="230" t="e">
        <f t="shared" ref="AD31:AD67" si="19">AC31/$AC$14</f>
        <v>#REF!</v>
      </c>
    </row>
    <row r="32" spans="2:30">
      <c r="B32" s="193" t="s">
        <v>371</v>
      </c>
      <c r="C32" s="240">
        <v>4</v>
      </c>
      <c r="D32" s="240" t="s">
        <v>400</v>
      </c>
      <c r="F32" s="235"/>
      <c r="G32" s="230" t="e">
        <f t="shared" si="10"/>
        <v>#DIV/0!</v>
      </c>
      <c r="H32" s="231"/>
      <c r="I32" s="235"/>
      <c r="J32" s="230" t="e">
        <f t="shared" si="11"/>
        <v>#DIV/0!</v>
      </c>
      <c r="K32" s="231"/>
      <c r="L32" s="235"/>
      <c r="M32" s="230" t="e">
        <f t="shared" si="12"/>
        <v>#DIV/0!</v>
      </c>
      <c r="N32" s="231"/>
      <c r="O32" s="235"/>
      <c r="P32" s="230" t="e">
        <f t="shared" si="13"/>
        <v>#DIV/0!</v>
      </c>
      <c r="Q32" s="231"/>
      <c r="R32" s="230">
        <f t="shared" si="14"/>
        <v>0</v>
      </c>
      <c r="S32" s="230" t="e">
        <f t="shared" si="15"/>
        <v>#DIV/0!</v>
      </c>
      <c r="T32" s="231"/>
      <c r="U32" s="235"/>
      <c r="V32" s="230" t="e">
        <f t="shared" si="16"/>
        <v>#REF!</v>
      </c>
      <c r="W32" s="231"/>
      <c r="X32" s="235"/>
      <c r="Y32" s="230" t="e">
        <f t="shared" si="17"/>
        <v>#DIV/0!</v>
      </c>
      <c r="Z32" s="231"/>
      <c r="AA32" s="235"/>
      <c r="AB32" s="231"/>
      <c r="AC32" s="230">
        <f t="shared" si="18"/>
        <v>0</v>
      </c>
      <c r="AD32" s="230" t="e">
        <f t="shared" si="19"/>
        <v>#REF!</v>
      </c>
    </row>
    <row r="33" spans="2:30">
      <c r="B33" s="193" t="s">
        <v>371</v>
      </c>
      <c r="C33" s="193">
        <v>5</v>
      </c>
      <c r="D33" s="193" t="s">
        <v>399</v>
      </c>
      <c r="F33" s="235"/>
      <c r="G33" s="230" t="e">
        <f t="shared" si="10"/>
        <v>#DIV/0!</v>
      </c>
      <c r="H33" s="231"/>
      <c r="I33" s="235"/>
      <c r="J33" s="230" t="e">
        <f t="shared" si="11"/>
        <v>#DIV/0!</v>
      </c>
      <c r="K33" s="231"/>
      <c r="L33" s="235"/>
      <c r="M33" s="230" t="e">
        <f t="shared" si="12"/>
        <v>#DIV/0!</v>
      </c>
      <c r="N33" s="231"/>
      <c r="O33" s="235"/>
      <c r="P33" s="230" t="e">
        <f t="shared" si="13"/>
        <v>#DIV/0!</v>
      </c>
      <c r="Q33" s="231"/>
      <c r="R33" s="230">
        <f t="shared" si="14"/>
        <v>0</v>
      </c>
      <c r="S33" s="230" t="e">
        <f t="shared" si="15"/>
        <v>#DIV/0!</v>
      </c>
      <c r="T33" s="231"/>
      <c r="U33" s="235"/>
      <c r="V33" s="230" t="e">
        <f t="shared" si="16"/>
        <v>#REF!</v>
      </c>
      <c r="W33" s="231"/>
      <c r="X33" s="235"/>
      <c r="Y33" s="230" t="e">
        <f t="shared" si="17"/>
        <v>#DIV/0!</v>
      </c>
      <c r="Z33" s="231"/>
      <c r="AA33" s="235"/>
      <c r="AB33" s="231"/>
      <c r="AC33" s="230">
        <f t="shared" si="18"/>
        <v>0</v>
      </c>
      <c r="AD33" s="230" t="e">
        <f t="shared" si="19"/>
        <v>#REF!</v>
      </c>
    </row>
    <row r="34" spans="2:30">
      <c r="B34" s="193" t="s">
        <v>371</v>
      </c>
      <c r="C34" s="193">
        <v>6</v>
      </c>
      <c r="D34" s="240" t="s">
        <v>398</v>
      </c>
      <c r="F34" s="235"/>
      <c r="G34" s="230" t="e">
        <f t="shared" si="10"/>
        <v>#DIV/0!</v>
      </c>
      <c r="H34" s="231"/>
      <c r="I34" s="235"/>
      <c r="J34" s="230" t="e">
        <f t="shared" si="11"/>
        <v>#DIV/0!</v>
      </c>
      <c r="K34" s="231"/>
      <c r="L34" s="235"/>
      <c r="M34" s="230" t="e">
        <f t="shared" si="12"/>
        <v>#DIV/0!</v>
      </c>
      <c r="N34" s="231"/>
      <c r="O34" s="235"/>
      <c r="P34" s="230" t="e">
        <f t="shared" si="13"/>
        <v>#DIV/0!</v>
      </c>
      <c r="Q34" s="231"/>
      <c r="R34" s="230">
        <f t="shared" si="14"/>
        <v>0</v>
      </c>
      <c r="S34" s="230" t="e">
        <f t="shared" si="15"/>
        <v>#DIV/0!</v>
      </c>
      <c r="T34" s="231"/>
      <c r="U34" s="235"/>
      <c r="V34" s="230" t="e">
        <f t="shared" si="16"/>
        <v>#REF!</v>
      </c>
      <c r="W34" s="231"/>
      <c r="X34" s="235"/>
      <c r="Y34" s="230" t="e">
        <f t="shared" si="17"/>
        <v>#DIV/0!</v>
      </c>
      <c r="Z34" s="231"/>
      <c r="AA34" s="235"/>
      <c r="AB34" s="231"/>
      <c r="AC34" s="230">
        <f t="shared" si="18"/>
        <v>0</v>
      </c>
      <c r="AD34" s="230" t="e">
        <f t="shared" si="19"/>
        <v>#REF!</v>
      </c>
    </row>
    <row r="35" spans="2:30">
      <c r="B35" s="193" t="s">
        <v>371</v>
      </c>
      <c r="C35" s="193">
        <v>8</v>
      </c>
      <c r="D35" s="193" t="s">
        <v>397</v>
      </c>
      <c r="F35" s="235"/>
      <c r="G35" s="230" t="e">
        <f t="shared" si="10"/>
        <v>#DIV/0!</v>
      </c>
      <c r="H35" s="231"/>
      <c r="I35" s="235"/>
      <c r="J35" s="230" t="e">
        <f t="shared" si="11"/>
        <v>#DIV/0!</v>
      </c>
      <c r="K35" s="231"/>
      <c r="L35" s="235"/>
      <c r="M35" s="230" t="e">
        <f t="shared" si="12"/>
        <v>#DIV/0!</v>
      </c>
      <c r="N35" s="231"/>
      <c r="O35" s="235"/>
      <c r="P35" s="230" t="e">
        <f t="shared" si="13"/>
        <v>#DIV/0!</v>
      </c>
      <c r="Q35" s="231"/>
      <c r="R35" s="230">
        <f t="shared" si="14"/>
        <v>0</v>
      </c>
      <c r="S35" s="230" t="e">
        <f t="shared" si="15"/>
        <v>#DIV/0!</v>
      </c>
      <c r="T35" s="231"/>
      <c r="U35" s="235"/>
      <c r="V35" s="230" t="e">
        <f t="shared" si="16"/>
        <v>#REF!</v>
      </c>
      <c r="W35" s="231"/>
      <c r="X35" s="235"/>
      <c r="Y35" s="230" t="e">
        <f t="shared" si="17"/>
        <v>#DIV/0!</v>
      </c>
      <c r="Z35" s="231"/>
      <c r="AA35" s="235"/>
      <c r="AB35" s="231"/>
      <c r="AC35" s="230">
        <f t="shared" si="18"/>
        <v>0</v>
      </c>
      <c r="AD35" s="230" t="e">
        <f t="shared" si="19"/>
        <v>#REF!</v>
      </c>
    </row>
    <row r="36" spans="2:30">
      <c r="B36" s="193" t="s">
        <v>371</v>
      </c>
      <c r="C36" s="193">
        <v>7</v>
      </c>
      <c r="D36" s="193" t="s">
        <v>396</v>
      </c>
      <c r="F36" s="235"/>
      <c r="G36" s="230" t="e">
        <f t="shared" si="10"/>
        <v>#DIV/0!</v>
      </c>
      <c r="H36" s="231"/>
      <c r="I36" s="235"/>
      <c r="J36" s="230" t="e">
        <f t="shared" si="11"/>
        <v>#DIV/0!</v>
      </c>
      <c r="K36" s="231"/>
      <c r="L36" s="235"/>
      <c r="M36" s="230" t="e">
        <f t="shared" si="12"/>
        <v>#DIV/0!</v>
      </c>
      <c r="N36" s="231"/>
      <c r="O36" s="235"/>
      <c r="P36" s="230" t="e">
        <f t="shared" si="13"/>
        <v>#DIV/0!</v>
      </c>
      <c r="Q36" s="231"/>
      <c r="R36" s="230">
        <f t="shared" si="14"/>
        <v>0</v>
      </c>
      <c r="S36" s="230" t="e">
        <f t="shared" si="15"/>
        <v>#DIV/0!</v>
      </c>
      <c r="T36" s="231"/>
      <c r="U36" s="235"/>
      <c r="V36" s="230" t="e">
        <f t="shared" si="16"/>
        <v>#REF!</v>
      </c>
      <c r="W36" s="231"/>
      <c r="X36" s="235"/>
      <c r="Y36" s="230" t="e">
        <f t="shared" si="17"/>
        <v>#DIV/0!</v>
      </c>
      <c r="Z36" s="231"/>
      <c r="AA36" s="235"/>
      <c r="AB36" s="231"/>
      <c r="AC36" s="230">
        <f t="shared" si="18"/>
        <v>0</v>
      </c>
      <c r="AD36" s="230" t="e">
        <f t="shared" si="19"/>
        <v>#REF!</v>
      </c>
    </row>
    <row r="37" spans="2:30">
      <c r="B37" s="193" t="s">
        <v>371</v>
      </c>
      <c r="C37" s="193">
        <v>7</v>
      </c>
      <c r="D37" s="193" t="s">
        <v>395</v>
      </c>
      <c r="F37" s="235"/>
      <c r="G37" s="230" t="e">
        <f t="shared" si="10"/>
        <v>#DIV/0!</v>
      </c>
      <c r="H37" s="231"/>
      <c r="I37" s="235"/>
      <c r="J37" s="230" t="e">
        <f t="shared" si="11"/>
        <v>#DIV/0!</v>
      </c>
      <c r="K37" s="231"/>
      <c r="L37" s="235"/>
      <c r="M37" s="230" t="e">
        <f t="shared" si="12"/>
        <v>#DIV/0!</v>
      </c>
      <c r="N37" s="231"/>
      <c r="O37" s="235"/>
      <c r="P37" s="230" t="e">
        <f t="shared" si="13"/>
        <v>#DIV/0!</v>
      </c>
      <c r="Q37" s="231"/>
      <c r="R37" s="230">
        <f t="shared" si="14"/>
        <v>0</v>
      </c>
      <c r="S37" s="230" t="e">
        <f t="shared" si="15"/>
        <v>#DIV/0!</v>
      </c>
      <c r="T37" s="231"/>
      <c r="U37" s="235"/>
      <c r="V37" s="230" t="e">
        <f t="shared" si="16"/>
        <v>#REF!</v>
      </c>
      <c r="W37" s="231"/>
      <c r="X37" s="235"/>
      <c r="Y37" s="230" t="e">
        <f t="shared" si="17"/>
        <v>#DIV/0!</v>
      </c>
      <c r="Z37" s="231"/>
      <c r="AA37" s="235"/>
      <c r="AB37" s="231"/>
      <c r="AC37" s="230">
        <f t="shared" si="18"/>
        <v>0</v>
      </c>
      <c r="AD37" s="230" t="e">
        <f t="shared" si="19"/>
        <v>#REF!</v>
      </c>
    </row>
    <row r="38" spans="2:30">
      <c r="B38" s="193" t="s">
        <v>371</v>
      </c>
      <c r="C38" s="193">
        <v>7</v>
      </c>
      <c r="D38" s="193" t="s">
        <v>394</v>
      </c>
      <c r="F38" s="235"/>
      <c r="G38" s="230" t="e">
        <f t="shared" si="10"/>
        <v>#DIV/0!</v>
      </c>
      <c r="H38" s="231"/>
      <c r="I38" s="235"/>
      <c r="J38" s="230" t="e">
        <f t="shared" si="11"/>
        <v>#DIV/0!</v>
      </c>
      <c r="K38" s="231"/>
      <c r="L38" s="235"/>
      <c r="M38" s="230" t="e">
        <f t="shared" si="12"/>
        <v>#DIV/0!</v>
      </c>
      <c r="N38" s="231"/>
      <c r="O38" s="235"/>
      <c r="P38" s="230" t="e">
        <f t="shared" si="13"/>
        <v>#DIV/0!</v>
      </c>
      <c r="Q38" s="231"/>
      <c r="R38" s="230">
        <f t="shared" si="14"/>
        <v>0</v>
      </c>
      <c r="S38" s="230" t="e">
        <f t="shared" si="15"/>
        <v>#DIV/0!</v>
      </c>
      <c r="T38" s="231"/>
      <c r="U38" s="235"/>
      <c r="V38" s="230" t="e">
        <f t="shared" si="16"/>
        <v>#REF!</v>
      </c>
      <c r="W38" s="231"/>
      <c r="X38" s="235"/>
      <c r="Y38" s="230" t="e">
        <f t="shared" si="17"/>
        <v>#DIV/0!</v>
      </c>
      <c r="Z38" s="231"/>
      <c r="AA38" s="235"/>
      <c r="AB38" s="231"/>
      <c r="AC38" s="230">
        <f t="shared" si="18"/>
        <v>0</v>
      </c>
      <c r="AD38" s="230" t="e">
        <f t="shared" si="19"/>
        <v>#REF!</v>
      </c>
    </row>
    <row r="39" spans="2:30">
      <c r="B39" s="193" t="s">
        <v>371</v>
      </c>
      <c r="C39" s="193">
        <v>7</v>
      </c>
      <c r="D39" s="193" t="s">
        <v>393</v>
      </c>
      <c r="F39" s="235"/>
      <c r="G39" s="230" t="e">
        <f t="shared" si="10"/>
        <v>#DIV/0!</v>
      </c>
      <c r="H39" s="231"/>
      <c r="I39" s="235"/>
      <c r="J39" s="230" t="e">
        <f t="shared" si="11"/>
        <v>#DIV/0!</v>
      </c>
      <c r="K39" s="231"/>
      <c r="L39" s="235"/>
      <c r="M39" s="230" t="e">
        <f t="shared" si="12"/>
        <v>#DIV/0!</v>
      </c>
      <c r="N39" s="231"/>
      <c r="O39" s="235"/>
      <c r="P39" s="230" t="e">
        <f t="shared" si="13"/>
        <v>#DIV/0!</v>
      </c>
      <c r="Q39" s="231"/>
      <c r="R39" s="230">
        <f t="shared" si="14"/>
        <v>0</v>
      </c>
      <c r="S39" s="230" t="e">
        <f t="shared" si="15"/>
        <v>#DIV/0!</v>
      </c>
      <c r="T39" s="231"/>
      <c r="U39" s="235"/>
      <c r="V39" s="230" t="e">
        <f t="shared" si="16"/>
        <v>#REF!</v>
      </c>
      <c r="W39" s="231"/>
      <c r="X39" s="235"/>
      <c r="Y39" s="230" t="e">
        <f t="shared" si="17"/>
        <v>#DIV/0!</v>
      </c>
      <c r="Z39" s="231"/>
      <c r="AA39" s="235"/>
      <c r="AB39" s="231"/>
      <c r="AC39" s="230">
        <f t="shared" si="18"/>
        <v>0</v>
      </c>
      <c r="AD39" s="230" t="e">
        <f t="shared" si="19"/>
        <v>#REF!</v>
      </c>
    </row>
    <row r="40" spans="2:30">
      <c r="B40" s="193" t="s">
        <v>371</v>
      </c>
      <c r="C40" s="193">
        <v>6</v>
      </c>
      <c r="D40" s="193" t="s">
        <v>392</v>
      </c>
      <c r="F40" s="235"/>
      <c r="G40" s="230" t="e">
        <f t="shared" si="10"/>
        <v>#DIV/0!</v>
      </c>
      <c r="H40" s="231"/>
      <c r="I40" s="235"/>
      <c r="J40" s="230" t="e">
        <f t="shared" si="11"/>
        <v>#DIV/0!</v>
      </c>
      <c r="K40" s="231"/>
      <c r="L40" s="235"/>
      <c r="M40" s="230" t="e">
        <f t="shared" si="12"/>
        <v>#DIV/0!</v>
      </c>
      <c r="N40" s="231"/>
      <c r="O40" s="235"/>
      <c r="P40" s="230" t="e">
        <f t="shared" si="13"/>
        <v>#DIV/0!</v>
      </c>
      <c r="Q40" s="231"/>
      <c r="R40" s="230">
        <f t="shared" si="14"/>
        <v>0</v>
      </c>
      <c r="S40" s="230" t="e">
        <f t="shared" si="15"/>
        <v>#DIV/0!</v>
      </c>
      <c r="T40" s="231"/>
      <c r="U40" s="235"/>
      <c r="V40" s="230" t="e">
        <f t="shared" si="16"/>
        <v>#REF!</v>
      </c>
      <c r="W40" s="231"/>
      <c r="X40" s="235"/>
      <c r="Y40" s="230" t="e">
        <f t="shared" si="17"/>
        <v>#DIV/0!</v>
      </c>
      <c r="Z40" s="231"/>
      <c r="AA40" s="235"/>
      <c r="AB40" s="231"/>
      <c r="AC40" s="230">
        <f t="shared" si="18"/>
        <v>0</v>
      </c>
      <c r="AD40" s="230" t="e">
        <f t="shared" si="19"/>
        <v>#REF!</v>
      </c>
    </row>
    <row r="41" spans="2:30">
      <c r="B41" s="193" t="s">
        <v>371</v>
      </c>
      <c r="C41" s="193">
        <v>6</v>
      </c>
      <c r="D41" s="193" t="s">
        <v>391</v>
      </c>
      <c r="F41" s="235"/>
      <c r="G41" s="230" t="e">
        <f t="shared" si="10"/>
        <v>#DIV/0!</v>
      </c>
      <c r="H41" s="231"/>
      <c r="I41" s="235"/>
      <c r="J41" s="230" t="e">
        <f t="shared" si="11"/>
        <v>#DIV/0!</v>
      </c>
      <c r="K41" s="231"/>
      <c r="L41" s="235"/>
      <c r="M41" s="230" t="e">
        <f t="shared" si="12"/>
        <v>#DIV/0!</v>
      </c>
      <c r="N41" s="231"/>
      <c r="O41" s="235"/>
      <c r="P41" s="230" t="e">
        <f t="shared" si="13"/>
        <v>#DIV/0!</v>
      </c>
      <c r="Q41" s="231"/>
      <c r="R41" s="230">
        <f t="shared" si="14"/>
        <v>0</v>
      </c>
      <c r="S41" s="230" t="e">
        <f t="shared" si="15"/>
        <v>#DIV/0!</v>
      </c>
      <c r="T41" s="231"/>
      <c r="U41" s="235"/>
      <c r="V41" s="230" t="e">
        <f t="shared" si="16"/>
        <v>#REF!</v>
      </c>
      <c r="W41" s="231"/>
      <c r="X41" s="235"/>
      <c r="Y41" s="230" t="e">
        <f t="shared" si="17"/>
        <v>#DIV/0!</v>
      </c>
      <c r="Z41" s="231"/>
      <c r="AA41" s="235"/>
      <c r="AB41" s="231"/>
      <c r="AC41" s="230">
        <f t="shared" si="18"/>
        <v>0</v>
      </c>
      <c r="AD41" s="230" t="e">
        <f t="shared" si="19"/>
        <v>#REF!</v>
      </c>
    </row>
    <row r="42" spans="2:30">
      <c r="B42" s="193" t="s">
        <v>371</v>
      </c>
      <c r="C42" s="193">
        <v>8</v>
      </c>
      <c r="D42" s="193" t="s">
        <v>390</v>
      </c>
      <c r="F42" s="235"/>
      <c r="G42" s="230" t="e">
        <f t="shared" si="10"/>
        <v>#DIV/0!</v>
      </c>
      <c r="H42" s="231"/>
      <c r="I42" s="235"/>
      <c r="J42" s="230" t="e">
        <f t="shared" si="11"/>
        <v>#DIV/0!</v>
      </c>
      <c r="K42" s="231"/>
      <c r="L42" s="235"/>
      <c r="M42" s="230" t="e">
        <f t="shared" si="12"/>
        <v>#DIV/0!</v>
      </c>
      <c r="N42" s="231"/>
      <c r="O42" s="235"/>
      <c r="P42" s="230" t="e">
        <f t="shared" si="13"/>
        <v>#DIV/0!</v>
      </c>
      <c r="Q42" s="231"/>
      <c r="R42" s="230">
        <f t="shared" si="14"/>
        <v>0</v>
      </c>
      <c r="S42" s="230" t="e">
        <f t="shared" si="15"/>
        <v>#DIV/0!</v>
      </c>
      <c r="T42" s="231"/>
      <c r="U42" s="235"/>
      <c r="V42" s="230" t="e">
        <f t="shared" si="16"/>
        <v>#REF!</v>
      </c>
      <c r="W42" s="231"/>
      <c r="X42" s="235"/>
      <c r="Y42" s="230" t="e">
        <f t="shared" si="17"/>
        <v>#DIV/0!</v>
      </c>
      <c r="Z42" s="231"/>
      <c r="AA42" s="235"/>
      <c r="AB42" s="231"/>
      <c r="AC42" s="230">
        <f t="shared" si="18"/>
        <v>0</v>
      </c>
      <c r="AD42" s="230" t="e">
        <f t="shared" si="19"/>
        <v>#REF!</v>
      </c>
    </row>
    <row r="43" spans="2:30">
      <c r="B43" s="193" t="s">
        <v>371</v>
      </c>
      <c r="C43" s="193">
        <v>9</v>
      </c>
      <c r="D43" s="193" t="s">
        <v>389</v>
      </c>
      <c r="F43" s="235"/>
      <c r="G43" s="230" t="e">
        <f t="shared" si="10"/>
        <v>#DIV/0!</v>
      </c>
      <c r="H43" s="231"/>
      <c r="I43" s="235"/>
      <c r="J43" s="230" t="e">
        <f t="shared" si="11"/>
        <v>#DIV/0!</v>
      </c>
      <c r="K43" s="231"/>
      <c r="L43" s="235"/>
      <c r="M43" s="230" t="e">
        <f t="shared" si="12"/>
        <v>#DIV/0!</v>
      </c>
      <c r="N43" s="231"/>
      <c r="O43" s="235"/>
      <c r="P43" s="230" t="e">
        <f t="shared" si="13"/>
        <v>#DIV/0!</v>
      </c>
      <c r="Q43" s="231"/>
      <c r="R43" s="230">
        <f t="shared" si="14"/>
        <v>0</v>
      </c>
      <c r="S43" s="230" t="e">
        <f t="shared" si="15"/>
        <v>#DIV/0!</v>
      </c>
      <c r="T43" s="231"/>
      <c r="U43" s="235"/>
      <c r="V43" s="230" t="e">
        <f t="shared" si="16"/>
        <v>#REF!</v>
      </c>
      <c r="W43" s="231"/>
      <c r="X43" s="235"/>
      <c r="Y43" s="230" t="e">
        <f t="shared" si="17"/>
        <v>#DIV/0!</v>
      </c>
      <c r="Z43" s="231"/>
      <c r="AA43" s="235"/>
      <c r="AB43" s="231"/>
      <c r="AC43" s="230">
        <f t="shared" si="18"/>
        <v>0</v>
      </c>
      <c r="AD43" s="230" t="e">
        <f t="shared" si="19"/>
        <v>#REF!</v>
      </c>
    </row>
    <row r="44" spans="2:30">
      <c r="B44" s="193" t="s">
        <v>371</v>
      </c>
      <c r="C44" s="193">
        <v>9</v>
      </c>
      <c r="D44" s="193" t="s">
        <v>388</v>
      </c>
      <c r="F44" s="235"/>
      <c r="G44" s="230" t="e">
        <f t="shared" si="10"/>
        <v>#DIV/0!</v>
      </c>
      <c r="H44" s="231"/>
      <c r="I44" s="235"/>
      <c r="J44" s="230" t="e">
        <f t="shared" si="11"/>
        <v>#DIV/0!</v>
      </c>
      <c r="K44" s="231"/>
      <c r="L44" s="235"/>
      <c r="M44" s="230" t="e">
        <f t="shared" si="12"/>
        <v>#DIV/0!</v>
      </c>
      <c r="N44" s="231"/>
      <c r="O44" s="235"/>
      <c r="P44" s="230" t="e">
        <f t="shared" si="13"/>
        <v>#DIV/0!</v>
      </c>
      <c r="Q44" s="231"/>
      <c r="R44" s="230">
        <f t="shared" si="14"/>
        <v>0</v>
      </c>
      <c r="S44" s="230" t="e">
        <f t="shared" si="15"/>
        <v>#DIV/0!</v>
      </c>
      <c r="T44" s="231"/>
      <c r="U44" s="235"/>
      <c r="V44" s="230" t="e">
        <f t="shared" si="16"/>
        <v>#REF!</v>
      </c>
      <c r="W44" s="231"/>
      <c r="X44" s="235"/>
      <c r="Y44" s="230" t="e">
        <f t="shared" si="17"/>
        <v>#DIV/0!</v>
      </c>
      <c r="Z44" s="231"/>
      <c r="AA44" s="235"/>
      <c r="AB44" s="231"/>
      <c r="AC44" s="230">
        <f t="shared" si="18"/>
        <v>0</v>
      </c>
      <c r="AD44" s="230" t="e">
        <f t="shared" si="19"/>
        <v>#REF!</v>
      </c>
    </row>
    <row r="45" spans="2:30">
      <c r="B45" s="193" t="s">
        <v>371</v>
      </c>
      <c r="C45" s="193">
        <v>9</v>
      </c>
      <c r="D45" s="193" t="s">
        <v>387</v>
      </c>
      <c r="F45" s="235"/>
      <c r="G45" s="230" t="e">
        <f t="shared" si="10"/>
        <v>#DIV/0!</v>
      </c>
      <c r="H45" s="231"/>
      <c r="I45" s="235"/>
      <c r="J45" s="230" t="e">
        <f t="shared" si="11"/>
        <v>#DIV/0!</v>
      </c>
      <c r="K45" s="231"/>
      <c r="L45" s="235"/>
      <c r="M45" s="230" t="e">
        <f t="shared" si="12"/>
        <v>#DIV/0!</v>
      </c>
      <c r="N45" s="231"/>
      <c r="O45" s="235"/>
      <c r="P45" s="230" t="e">
        <f t="shared" si="13"/>
        <v>#DIV/0!</v>
      </c>
      <c r="Q45" s="231"/>
      <c r="R45" s="230">
        <f t="shared" si="14"/>
        <v>0</v>
      </c>
      <c r="S45" s="230" t="e">
        <f t="shared" si="15"/>
        <v>#DIV/0!</v>
      </c>
      <c r="T45" s="231"/>
      <c r="U45" s="235"/>
      <c r="V45" s="230" t="e">
        <f t="shared" si="16"/>
        <v>#REF!</v>
      </c>
      <c r="W45" s="231"/>
      <c r="X45" s="235"/>
      <c r="Y45" s="230" t="e">
        <f t="shared" si="17"/>
        <v>#DIV/0!</v>
      </c>
      <c r="Z45" s="231"/>
      <c r="AA45" s="235"/>
      <c r="AB45" s="231"/>
      <c r="AC45" s="230">
        <f t="shared" si="18"/>
        <v>0</v>
      </c>
      <c r="AD45" s="230" t="e">
        <f t="shared" si="19"/>
        <v>#REF!</v>
      </c>
    </row>
    <row r="46" spans="2:30">
      <c r="B46" s="193" t="s">
        <v>371</v>
      </c>
      <c r="C46" s="193">
        <v>9</v>
      </c>
      <c r="D46" s="193" t="s">
        <v>386</v>
      </c>
      <c r="F46" s="235"/>
      <c r="G46" s="230" t="e">
        <f t="shared" si="10"/>
        <v>#DIV/0!</v>
      </c>
      <c r="H46" s="231"/>
      <c r="I46" s="235"/>
      <c r="J46" s="230" t="e">
        <f t="shared" si="11"/>
        <v>#DIV/0!</v>
      </c>
      <c r="K46" s="231"/>
      <c r="L46" s="235"/>
      <c r="M46" s="230" t="e">
        <f t="shared" si="12"/>
        <v>#DIV/0!</v>
      </c>
      <c r="N46" s="231"/>
      <c r="O46" s="235"/>
      <c r="P46" s="230" t="e">
        <f t="shared" si="13"/>
        <v>#DIV/0!</v>
      </c>
      <c r="Q46" s="231"/>
      <c r="R46" s="230">
        <f t="shared" si="14"/>
        <v>0</v>
      </c>
      <c r="S46" s="230" t="e">
        <f t="shared" si="15"/>
        <v>#DIV/0!</v>
      </c>
      <c r="T46" s="231"/>
      <c r="U46" s="235"/>
      <c r="V46" s="230" t="e">
        <f t="shared" si="16"/>
        <v>#REF!</v>
      </c>
      <c r="W46" s="231"/>
      <c r="X46" s="235"/>
      <c r="Y46" s="230" t="e">
        <f t="shared" si="17"/>
        <v>#DIV/0!</v>
      </c>
      <c r="Z46" s="231"/>
      <c r="AA46" s="235"/>
      <c r="AB46" s="231"/>
      <c r="AC46" s="230">
        <f t="shared" si="18"/>
        <v>0</v>
      </c>
      <c r="AD46" s="230" t="e">
        <f t="shared" si="19"/>
        <v>#REF!</v>
      </c>
    </row>
    <row r="47" spans="2:30">
      <c r="B47" s="193" t="s">
        <v>371</v>
      </c>
      <c r="C47" s="193">
        <v>9</v>
      </c>
      <c r="D47" s="193" t="s">
        <v>385</v>
      </c>
      <c r="F47" s="235"/>
      <c r="G47" s="230" t="e">
        <f t="shared" si="10"/>
        <v>#DIV/0!</v>
      </c>
      <c r="H47" s="231"/>
      <c r="I47" s="235"/>
      <c r="J47" s="230" t="e">
        <f t="shared" si="11"/>
        <v>#DIV/0!</v>
      </c>
      <c r="K47" s="231"/>
      <c r="L47" s="235"/>
      <c r="M47" s="230" t="e">
        <f t="shared" si="12"/>
        <v>#DIV/0!</v>
      </c>
      <c r="N47" s="231"/>
      <c r="O47" s="235"/>
      <c r="P47" s="230" t="e">
        <f t="shared" si="13"/>
        <v>#DIV/0!</v>
      </c>
      <c r="Q47" s="231"/>
      <c r="R47" s="230">
        <f t="shared" si="14"/>
        <v>0</v>
      </c>
      <c r="S47" s="230" t="e">
        <f t="shared" si="15"/>
        <v>#DIV/0!</v>
      </c>
      <c r="T47" s="231"/>
      <c r="U47" s="235"/>
      <c r="V47" s="230" t="e">
        <f t="shared" si="16"/>
        <v>#REF!</v>
      </c>
      <c r="W47" s="231"/>
      <c r="X47" s="235"/>
      <c r="Y47" s="230" t="e">
        <f t="shared" si="17"/>
        <v>#DIV/0!</v>
      </c>
      <c r="Z47" s="231"/>
      <c r="AA47" s="235"/>
      <c r="AB47" s="231"/>
      <c r="AC47" s="230">
        <f t="shared" si="18"/>
        <v>0</v>
      </c>
      <c r="AD47" s="230" t="e">
        <f t="shared" si="19"/>
        <v>#REF!</v>
      </c>
    </row>
    <row r="48" spans="2:30">
      <c r="B48" s="193" t="s">
        <v>371</v>
      </c>
      <c r="C48" s="193">
        <v>9</v>
      </c>
      <c r="D48" s="193" t="s">
        <v>384</v>
      </c>
      <c r="F48" s="235"/>
      <c r="G48" s="230" t="e">
        <f t="shared" si="10"/>
        <v>#DIV/0!</v>
      </c>
      <c r="H48" s="231"/>
      <c r="I48" s="235"/>
      <c r="J48" s="230" t="e">
        <f t="shared" si="11"/>
        <v>#DIV/0!</v>
      </c>
      <c r="K48" s="231"/>
      <c r="L48" s="235"/>
      <c r="M48" s="230" t="e">
        <f t="shared" si="12"/>
        <v>#DIV/0!</v>
      </c>
      <c r="N48" s="231"/>
      <c r="O48" s="235"/>
      <c r="P48" s="230" t="e">
        <f t="shared" si="13"/>
        <v>#DIV/0!</v>
      </c>
      <c r="Q48" s="231"/>
      <c r="R48" s="230">
        <f t="shared" si="14"/>
        <v>0</v>
      </c>
      <c r="S48" s="230" t="e">
        <f t="shared" si="15"/>
        <v>#DIV/0!</v>
      </c>
      <c r="T48" s="231"/>
      <c r="U48" s="235"/>
      <c r="V48" s="230" t="e">
        <f t="shared" si="16"/>
        <v>#REF!</v>
      </c>
      <c r="W48" s="231"/>
      <c r="X48" s="235"/>
      <c r="Y48" s="230" t="e">
        <f t="shared" si="17"/>
        <v>#DIV/0!</v>
      </c>
      <c r="Z48" s="231"/>
      <c r="AA48" s="235"/>
      <c r="AB48" s="231"/>
      <c r="AC48" s="230">
        <f t="shared" si="18"/>
        <v>0</v>
      </c>
      <c r="AD48" s="230" t="e">
        <f t="shared" si="19"/>
        <v>#REF!</v>
      </c>
    </row>
    <row r="49" spans="2:30">
      <c r="B49" s="193" t="s">
        <v>371</v>
      </c>
      <c r="C49" s="193">
        <v>9</v>
      </c>
      <c r="D49" s="193" t="s">
        <v>383</v>
      </c>
      <c r="F49" s="235"/>
      <c r="G49" s="230" t="e">
        <f t="shared" si="10"/>
        <v>#DIV/0!</v>
      </c>
      <c r="H49" s="231"/>
      <c r="I49" s="235"/>
      <c r="J49" s="230" t="e">
        <f t="shared" si="11"/>
        <v>#DIV/0!</v>
      </c>
      <c r="K49" s="231"/>
      <c r="L49" s="235"/>
      <c r="M49" s="230" t="e">
        <f t="shared" si="12"/>
        <v>#DIV/0!</v>
      </c>
      <c r="N49" s="231"/>
      <c r="O49" s="235"/>
      <c r="P49" s="230" t="e">
        <f t="shared" si="13"/>
        <v>#DIV/0!</v>
      </c>
      <c r="Q49" s="231"/>
      <c r="R49" s="230">
        <f t="shared" si="14"/>
        <v>0</v>
      </c>
      <c r="S49" s="230" t="e">
        <f t="shared" si="15"/>
        <v>#DIV/0!</v>
      </c>
      <c r="T49" s="231"/>
      <c r="U49" s="235"/>
      <c r="V49" s="230" t="e">
        <f t="shared" si="16"/>
        <v>#REF!</v>
      </c>
      <c r="W49" s="231"/>
      <c r="X49" s="235"/>
      <c r="Y49" s="230" t="e">
        <f t="shared" si="17"/>
        <v>#DIV/0!</v>
      </c>
      <c r="Z49" s="231"/>
      <c r="AA49" s="235"/>
      <c r="AB49" s="231"/>
      <c r="AC49" s="230">
        <f t="shared" si="18"/>
        <v>0</v>
      </c>
      <c r="AD49" s="230" t="e">
        <f t="shared" si="19"/>
        <v>#REF!</v>
      </c>
    </row>
    <row r="50" spans="2:30">
      <c r="B50" s="193" t="s">
        <v>371</v>
      </c>
      <c r="C50" s="193">
        <v>10</v>
      </c>
      <c r="D50" s="193" t="s">
        <v>382</v>
      </c>
      <c r="F50" s="235"/>
      <c r="G50" s="230" t="e">
        <f t="shared" si="10"/>
        <v>#DIV/0!</v>
      </c>
      <c r="H50" s="231"/>
      <c r="I50" s="235"/>
      <c r="J50" s="230" t="e">
        <f t="shared" si="11"/>
        <v>#DIV/0!</v>
      </c>
      <c r="K50" s="231"/>
      <c r="L50" s="235"/>
      <c r="M50" s="230" t="e">
        <f t="shared" si="12"/>
        <v>#DIV/0!</v>
      </c>
      <c r="N50" s="231"/>
      <c r="O50" s="235"/>
      <c r="P50" s="230" t="e">
        <f t="shared" si="13"/>
        <v>#DIV/0!</v>
      </c>
      <c r="Q50" s="231"/>
      <c r="R50" s="230">
        <f t="shared" si="14"/>
        <v>0</v>
      </c>
      <c r="S50" s="230" t="e">
        <f t="shared" si="15"/>
        <v>#DIV/0!</v>
      </c>
      <c r="T50" s="231"/>
      <c r="U50" s="235"/>
      <c r="V50" s="230" t="e">
        <f t="shared" si="16"/>
        <v>#REF!</v>
      </c>
      <c r="W50" s="231"/>
      <c r="X50" s="235"/>
      <c r="Y50" s="230" t="e">
        <f t="shared" si="17"/>
        <v>#DIV/0!</v>
      </c>
      <c r="Z50" s="231"/>
      <c r="AA50" s="235"/>
      <c r="AB50" s="231"/>
      <c r="AC50" s="230">
        <f t="shared" si="18"/>
        <v>0</v>
      </c>
      <c r="AD50" s="230" t="e">
        <f t="shared" si="19"/>
        <v>#REF!</v>
      </c>
    </row>
    <row r="51" spans="2:30">
      <c r="B51" s="193" t="s">
        <v>371</v>
      </c>
      <c r="C51" s="193">
        <v>11</v>
      </c>
      <c r="D51" s="193" t="s">
        <v>381</v>
      </c>
      <c r="F51" s="235"/>
      <c r="G51" s="230" t="e">
        <f t="shared" si="10"/>
        <v>#DIV/0!</v>
      </c>
      <c r="H51" s="231"/>
      <c r="I51" s="235"/>
      <c r="J51" s="230" t="e">
        <f t="shared" si="11"/>
        <v>#DIV/0!</v>
      </c>
      <c r="K51" s="231"/>
      <c r="L51" s="235"/>
      <c r="M51" s="230" t="e">
        <f t="shared" si="12"/>
        <v>#DIV/0!</v>
      </c>
      <c r="N51" s="231"/>
      <c r="O51" s="235"/>
      <c r="P51" s="230" t="e">
        <f t="shared" si="13"/>
        <v>#DIV/0!</v>
      </c>
      <c r="Q51" s="231"/>
      <c r="R51" s="230">
        <f t="shared" si="14"/>
        <v>0</v>
      </c>
      <c r="S51" s="230" t="e">
        <f t="shared" si="15"/>
        <v>#DIV/0!</v>
      </c>
      <c r="T51" s="231"/>
      <c r="U51" s="235"/>
      <c r="V51" s="230" t="e">
        <f t="shared" si="16"/>
        <v>#REF!</v>
      </c>
      <c r="W51" s="231"/>
      <c r="X51" s="235"/>
      <c r="Y51" s="230" t="e">
        <f t="shared" si="17"/>
        <v>#DIV/0!</v>
      </c>
      <c r="Z51" s="231"/>
      <c r="AA51" s="235"/>
      <c r="AB51" s="231"/>
      <c r="AC51" s="230">
        <f t="shared" si="18"/>
        <v>0</v>
      </c>
      <c r="AD51" s="230" t="e">
        <f t="shared" si="19"/>
        <v>#REF!</v>
      </c>
    </row>
    <row r="52" spans="2:30">
      <c r="B52" s="193" t="s">
        <v>371</v>
      </c>
      <c r="C52" s="193">
        <v>11</v>
      </c>
      <c r="D52" s="193" t="s">
        <v>380</v>
      </c>
      <c r="F52" s="235"/>
      <c r="G52" s="230" t="e">
        <f t="shared" si="10"/>
        <v>#DIV/0!</v>
      </c>
      <c r="H52" s="231"/>
      <c r="I52" s="235"/>
      <c r="J52" s="230" t="e">
        <f t="shared" si="11"/>
        <v>#DIV/0!</v>
      </c>
      <c r="K52" s="231"/>
      <c r="L52" s="235"/>
      <c r="M52" s="230" t="e">
        <f t="shared" si="12"/>
        <v>#DIV/0!</v>
      </c>
      <c r="N52" s="231"/>
      <c r="O52" s="235"/>
      <c r="P52" s="230" t="e">
        <f t="shared" si="13"/>
        <v>#DIV/0!</v>
      </c>
      <c r="Q52" s="231"/>
      <c r="R52" s="230">
        <f t="shared" si="14"/>
        <v>0</v>
      </c>
      <c r="S52" s="230" t="e">
        <f t="shared" si="15"/>
        <v>#DIV/0!</v>
      </c>
      <c r="T52" s="231"/>
      <c r="U52" s="235"/>
      <c r="V52" s="230" t="e">
        <f t="shared" si="16"/>
        <v>#REF!</v>
      </c>
      <c r="W52" s="231"/>
      <c r="X52" s="235"/>
      <c r="Y52" s="230" t="e">
        <f t="shared" si="17"/>
        <v>#DIV/0!</v>
      </c>
      <c r="Z52" s="231"/>
      <c r="AA52" s="235"/>
      <c r="AB52" s="231"/>
      <c r="AC52" s="230">
        <f t="shared" si="18"/>
        <v>0</v>
      </c>
      <c r="AD52" s="230" t="e">
        <f t="shared" si="19"/>
        <v>#REF!</v>
      </c>
    </row>
    <row r="53" spans="2:30">
      <c r="B53" s="193" t="s">
        <v>371</v>
      </c>
      <c r="C53" s="193">
        <v>13</v>
      </c>
      <c r="D53" s="193" t="s">
        <v>379</v>
      </c>
      <c r="F53" s="235"/>
      <c r="G53" s="230" t="e">
        <f t="shared" si="10"/>
        <v>#DIV/0!</v>
      </c>
      <c r="H53" s="231"/>
      <c r="I53" s="235"/>
      <c r="J53" s="230" t="e">
        <f t="shared" si="11"/>
        <v>#DIV/0!</v>
      </c>
      <c r="K53" s="231"/>
      <c r="L53" s="235"/>
      <c r="M53" s="230" t="e">
        <f t="shared" si="12"/>
        <v>#DIV/0!</v>
      </c>
      <c r="N53" s="231"/>
      <c r="O53" s="235"/>
      <c r="P53" s="230" t="e">
        <f t="shared" si="13"/>
        <v>#DIV/0!</v>
      </c>
      <c r="Q53" s="231"/>
      <c r="R53" s="230">
        <f t="shared" si="14"/>
        <v>0</v>
      </c>
      <c r="S53" s="230" t="e">
        <f t="shared" si="15"/>
        <v>#DIV/0!</v>
      </c>
      <c r="T53" s="231"/>
      <c r="U53" s="235"/>
      <c r="V53" s="230" t="e">
        <f t="shared" si="16"/>
        <v>#REF!</v>
      </c>
      <c r="W53" s="231"/>
      <c r="X53" s="235"/>
      <c r="Y53" s="230" t="e">
        <f t="shared" si="17"/>
        <v>#DIV/0!</v>
      </c>
      <c r="Z53" s="231"/>
      <c r="AA53" s="235"/>
      <c r="AB53" s="231"/>
      <c r="AC53" s="230">
        <f t="shared" si="18"/>
        <v>0</v>
      </c>
      <c r="AD53" s="230" t="e">
        <f t="shared" si="19"/>
        <v>#REF!</v>
      </c>
    </row>
    <row r="54" spans="2:30">
      <c r="B54" s="193" t="s">
        <v>371</v>
      </c>
      <c r="C54" s="193">
        <v>14</v>
      </c>
      <c r="D54" s="193" t="s">
        <v>378</v>
      </c>
      <c r="F54" s="235"/>
      <c r="G54" s="230" t="e">
        <f t="shared" si="10"/>
        <v>#DIV/0!</v>
      </c>
      <c r="H54" s="231"/>
      <c r="I54" s="235"/>
      <c r="J54" s="230" t="e">
        <f t="shared" si="11"/>
        <v>#DIV/0!</v>
      </c>
      <c r="K54" s="231"/>
      <c r="L54" s="235"/>
      <c r="M54" s="230" t="e">
        <f t="shared" si="12"/>
        <v>#DIV/0!</v>
      </c>
      <c r="N54" s="231"/>
      <c r="O54" s="235"/>
      <c r="P54" s="230" t="e">
        <f t="shared" si="13"/>
        <v>#DIV/0!</v>
      </c>
      <c r="Q54" s="231"/>
      <c r="R54" s="230">
        <f t="shared" si="14"/>
        <v>0</v>
      </c>
      <c r="S54" s="230" t="e">
        <f t="shared" si="15"/>
        <v>#DIV/0!</v>
      </c>
      <c r="T54" s="231"/>
      <c r="U54" s="235"/>
      <c r="V54" s="230" t="e">
        <f t="shared" si="16"/>
        <v>#REF!</v>
      </c>
      <c r="W54" s="231"/>
      <c r="X54" s="235"/>
      <c r="Y54" s="230" t="e">
        <f t="shared" si="17"/>
        <v>#DIV/0!</v>
      </c>
      <c r="Z54" s="231"/>
      <c r="AA54" s="235"/>
      <c r="AB54" s="231"/>
      <c r="AC54" s="230">
        <f t="shared" si="18"/>
        <v>0</v>
      </c>
      <c r="AD54" s="230" t="e">
        <f t="shared" si="19"/>
        <v>#REF!</v>
      </c>
    </row>
    <row r="55" spans="2:30">
      <c r="B55" s="193" t="s">
        <v>371</v>
      </c>
      <c r="C55" s="193">
        <v>15</v>
      </c>
      <c r="D55" s="193" t="s">
        <v>377</v>
      </c>
      <c r="F55" s="235"/>
      <c r="G55" s="230" t="e">
        <f t="shared" si="10"/>
        <v>#DIV/0!</v>
      </c>
      <c r="H55" s="231"/>
      <c r="I55" s="235"/>
      <c r="J55" s="230" t="e">
        <f t="shared" si="11"/>
        <v>#DIV/0!</v>
      </c>
      <c r="K55" s="231"/>
      <c r="L55" s="235"/>
      <c r="M55" s="230" t="e">
        <f t="shared" si="12"/>
        <v>#DIV/0!</v>
      </c>
      <c r="N55" s="231"/>
      <c r="O55" s="235"/>
      <c r="P55" s="230" t="e">
        <f t="shared" si="13"/>
        <v>#DIV/0!</v>
      </c>
      <c r="Q55" s="231"/>
      <c r="R55" s="230">
        <f t="shared" si="14"/>
        <v>0</v>
      </c>
      <c r="S55" s="230" t="e">
        <f t="shared" si="15"/>
        <v>#DIV/0!</v>
      </c>
      <c r="T55" s="231"/>
      <c r="U55" s="235"/>
      <c r="V55" s="230" t="e">
        <f t="shared" si="16"/>
        <v>#REF!</v>
      </c>
      <c r="W55" s="231"/>
      <c r="X55" s="235"/>
      <c r="Y55" s="230" t="e">
        <f t="shared" si="17"/>
        <v>#DIV/0!</v>
      </c>
      <c r="Z55" s="231"/>
      <c r="AA55" s="235"/>
      <c r="AB55" s="231"/>
      <c r="AC55" s="230">
        <f t="shared" si="18"/>
        <v>0</v>
      </c>
      <c r="AD55" s="230" t="e">
        <f t="shared" si="19"/>
        <v>#REF!</v>
      </c>
    </row>
    <row r="56" spans="2:30">
      <c r="B56" s="193" t="s">
        <v>371</v>
      </c>
      <c r="C56" s="193">
        <v>15</v>
      </c>
      <c r="D56" s="193" t="s">
        <v>376</v>
      </c>
      <c r="F56" s="235"/>
      <c r="G56" s="230" t="e">
        <f t="shared" si="10"/>
        <v>#DIV/0!</v>
      </c>
      <c r="H56" s="231"/>
      <c r="I56" s="235"/>
      <c r="J56" s="230" t="e">
        <f t="shared" si="11"/>
        <v>#DIV/0!</v>
      </c>
      <c r="K56" s="231"/>
      <c r="L56" s="235"/>
      <c r="M56" s="230" t="e">
        <f t="shared" si="12"/>
        <v>#DIV/0!</v>
      </c>
      <c r="N56" s="231"/>
      <c r="O56" s="235"/>
      <c r="P56" s="230" t="e">
        <f t="shared" si="13"/>
        <v>#DIV/0!</v>
      </c>
      <c r="Q56" s="231"/>
      <c r="R56" s="230">
        <f t="shared" si="14"/>
        <v>0</v>
      </c>
      <c r="S56" s="230" t="e">
        <f t="shared" si="15"/>
        <v>#DIV/0!</v>
      </c>
      <c r="T56" s="231"/>
      <c r="U56" s="235"/>
      <c r="V56" s="230" t="e">
        <f t="shared" si="16"/>
        <v>#REF!</v>
      </c>
      <c r="W56" s="231"/>
      <c r="X56" s="235"/>
      <c r="Y56" s="230" t="e">
        <f t="shared" si="17"/>
        <v>#DIV/0!</v>
      </c>
      <c r="Z56" s="231"/>
      <c r="AA56" s="235"/>
      <c r="AB56" s="231"/>
      <c r="AC56" s="230">
        <f t="shared" si="18"/>
        <v>0</v>
      </c>
      <c r="AD56" s="230" t="e">
        <f t="shared" si="19"/>
        <v>#REF!</v>
      </c>
    </row>
    <row r="57" spans="2:30">
      <c r="B57" s="193" t="s">
        <v>371</v>
      </c>
      <c r="C57" s="193">
        <v>15</v>
      </c>
      <c r="D57" s="193" t="s">
        <v>375</v>
      </c>
      <c r="F57" s="235"/>
      <c r="G57" s="230" t="e">
        <f t="shared" si="10"/>
        <v>#DIV/0!</v>
      </c>
      <c r="H57" s="231"/>
      <c r="I57" s="235"/>
      <c r="J57" s="230" t="e">
        <f t="shared" si="11"/>
        <v>#DIV/0!</v>
      </c>
      <c r="K57" s="231"/>
      <c r="L57" s="235"/>
      <c r="M57" s="230" t="e">
        <f t="shared" si="12"/>
        <v>#DIV/0!</v>
      </c>
      <c r="N57" s="231"/>
      <c r="O57" s="235"/>
      <c r="P57" s="230" t="e">
        <f t="shared" si="13"/>
        <v>#DIV/0!</v>
      </c>
      <c r="Q57" s="231"/>
      <c r="R57" s="230">
        <f t="shared" si="14"/>
        <v>0</v>
      </c>
      <c r="S57" s="230" t="e">
        <f t="shared" si="15"/>
        <v>#DIV/0!</v>
      </c>
      <c r="T57" s="231"/>
      <c r="U57" s="235"/>
      <c r="V57" s="230" t="e">
        <f t="shared" si="16"/>
        <v>#REF!</v>
      </c>
      <c r="W57" s="231"/>
      <c r="X57" s="235"/>
      <c r="Y57" s="230" t="e">
        <f t="shared" si="17"/>
        <v>#DIV/0!</v>
      </c>
      <c r="Z57" s="231"/>
      <c r="AA57" s="235"/>
      <c r="AB57" s="231"/>
      <c r="AC57" s="230">
        <f t="shared" si="18"/>
        <v>0</v>
      </c>
      <c r="AD57" s="230" t="e">
        <f t="shared" si="19"/>
        <v>#REF!</v>
      </c>
    </row>
    <row r="58" spans="2:30">
      <c r="B58" s="193" t="s">
        <v>371</v>
      </c>
      <c r="C58" s="193">
        <v>15</v>
      </c>
      <c r="D58" s="193" t="s">
        <v>374</v>
      </c>
      <c r="F58" s="235"/>
      <c r="G58" s="230" t="e">
        <f t="shared" si="10"/>
        <v>#DIV/0!</v>
      </c>
      <c r="H58" s="231"/>
      <c r="I58" s="235"/>
      <c r="J58" s="230" t="e">
        <f t="shared" si="11"/>
        <v>#DIV/0!</v>
      </c>
      <c r="K58" s="231"/>
      <c r="L58" s="235"/>
      <c r="M58" s="230" t="e">
        <f t="shared" si="12"/>
        <v>#DIV/0!</v>
      </c>
      <c r="N58" s="231"/>
      <c r="O58" s="235"/>
      <c r="P58" s="230" t="e">
        <f t="shared" si="13"/>
        <v>#DIV/0!</v>
      </c>
      <c r="Q58" s="231"/>
      <c r="R58" s="230">
        <f t="shared" si="14"/>
        <v>0</v>
      </c>
      <c r="S58" s="230" t="e">
        <f t="shared" si="15"/>
        <v>#DIV/0!</v>
      </c>
      <c r="T58" s="231"/>
      <c r="U58" s="235"/>
      <c r="V58" s="230" t="e">
        <f t="shared" si="16"/>
        <v>#REF!</v>
      </c>
      <c r="W58" s="231"/>
      <c r="X58" s="235"/>
      <c r="Y58" s="230" t="e">
        <f t="shared" si="17"/>
        <v>#DIV/0!</v>
      </c>
      <c r="Z58" s="231"/>
      <c r="AA58" s="235"/>
      <c r="AB58" s="231"/>
      <c r="AC58" s="230">
        <f t="shared" si="18"/>
        <v>0</v>
      </c>
      <c r="AD58" s="230" t="e">
        <f t="shared" si="19"/>
        <v>#REF!</v>
      </c>
    </row>
    <row r="59" spans="2:30">
      <c r="B59" s="193" t="s">
        <v>371</v>
      </c>
      <c r="C59" s="193">
        <v>16</v>
      </c>
      <c r="D59" s="193" t="s">
        <v>373</v>
      </c>
      <c r="F59" s="235"/>
      <c r="G59" s="230" t="e">
        <f t="shared" si="10"/>
        <v>#DIV/0!</v>
      </c>
      <c r="H59" s="231"/>
      <c r="I59" s="235"/>
      <c r="J59" s="230" t="e">
        <f t="shared" si="11"/>
        <v>#DIV/0!</v>
      </c>
      <c r="K59" s="231"/>
      <c r="L59" s="235"/>
      <c r="M59" s="230" t="e">
        <f t="shared" si="12"/>
        <v>#DIV/0!</v>
      </c>
      <c r="N59" s="231"/>
      <c r="O59" s="235"/>
      <c r="P59" s="230" t="e">
        <f t="shared" si="13"/>
        <v>#DIV/0!</v>
      </c>
      <c r="Q59" s="231"/>
      <c r="R59" s="230">
        <f t="shared" si="14"/>
        <v>0</v>
      </c>
      <c r="S59" s="230" t="e">
        <f t="shared" si="15"/>
        <v>#DIV/0!</v>
      </c>
      <c r="T59" s="231"/>
      <c r="U59" s="235"/>
      <c r="V59" s="230" t="e">
        <f t="shared" si="16"/>
        <v>#REF!</v>
      </c>
      <c r="W59" s="231"/>
      <c r="X59" s="235"/>
      <c r="Y59" s="230" t="e">
        <f t="shared" si="17"/>
        <v>#DIV/0!</v>
      </c>
      <c r="Z59" s="231"/>
      <c r="AA59" s="235"/>
      <c r="AB59" s="231"/>
      <c r="AC59" s="230">
        <f t="shared" si="18"/>
        <v>0</v>
      </c>
      <c r="AD59" s="230" t="e">
        <f t="shared" si="19"/>
        <v>#REF!</v>
      </c>
    </row>
    <row r="60" spans="2:30">
      <c r="B60" s="193" t="s">
        <v>371</v>
      </c>
      <c r="C60" s="227"/>
      <c r="D60" s="193" t="s">
        <v>372</v>
      </c>
      <c r="F60" s="235"/>
      <c r="G60" s="230" t="e">
        <f t="shared" si="10"/>
        <v>#DIV/0!</v>
      </c>
      <c r="H60" s="231"/>
      <c r="I60" s="235"/>
      <c r="J60" s="230" t="e">
        <f t="shared" si="11"/>
        <v>#DIV/0!</v>
      </c>
      <c r="K60" s="231"/>
      <c r="L60" s="235"/>
      <c r="M60" s="230" t="e">
        <f t="shared" si="12"/>
        <v>#DIV/0!</v>
      </c>
      <c r="N60" s="231"/>
      <c r="O60" s="235"/>
      <c r="P60" s="230" t="e">
        <f t="shared" si="13"/>
        <v>#DIV/0!</v>
      </c>
      <c r="Q60" s="231"/>
      <c r="R60" s="230">
        <f t="shared" si="14"/>
        <v>0</v>
      </c>
      <c r="S60" s="230" t="e">
        <f t="shared" si="15"/>
        <v>#DIV/0!</v>
      </c>
      <c r="T60" s="231"/>
      <c r="U60" s="235"/>
      <c r="V60" s="230" t="e">
        <f t="shared" si="16"/>
        <v>#REF!</v>
      </c>
      <c r="W60" s="231"/>
      <c r="X60" s="235"/>
      <c r="Y60" s="230" t="e">
        <f t="shared" si="17"/>
        <v>#DIV/0!</v>
      </c>
      <c r="Z60" s="231"/>
      <c r="AA60" s="235"/>
      <c r="AB60" s="231"/>
      <c r="AC60" s="230">
        <f t="shared" si="18"/>
        <v>0</v>
      </c>
      <c r="AD60" s="230" t="e">
        <f t="shared" si="19"/>
        <v>#REF!</v>
      </c>
    </row>
    <row r="61" spans="2:30">
      <c r="B61" s="193" t="s">
        <v>371</v>
      </c>
      <c r="C61" s="190"/>
      <c r="D61" s="190"/>
      <c r="F61" s="235"/>
      <c r="G61" s="230" t="e">
        <f t="shared" si="10"/>
        <v>#DIV/0!</v>
      </c>
      <c r="H61" s="231"/>
      <c r="I61" s="235"/>
      <c r="J61" s="230" t="e">
        <f t="shared" si="11"/>
        <v>#DIV/0!</v>
      </c>
      <c r="K61" s="231"/>
      <c r="L61" s="235"/>
      <c r="M61" s="230" t="e">
        <f t="shared" si="12"/>
        <v>#DIV/0!</v>
      </c>
      <c r="N61" s="231"/>
      <c r="O61" s="235"/>
      <c r="P61" s="230" t="e">
        <f t="shared" si="13"/>
        <v>#DIV/0!</v>
      </c>
      <c r="Q61" s="231"/>
      <c r="R61" s="230">
        <f t="shared" si="14"/>
        <v>0</v>
      </c>
      <c r="S61" s="230" t="e">
        <f t="shared" si="15"/>
        <v>#DIV/0!</v>
      </c>
      <c r="T61" s="231"/>
      <c r="U61" s="235"/>
      <c r="V61" s="230" t="e">
        <f t="shared" si="16"/>
        <v>#REF!</v>
      </c>
      <c r="W61" s="231"/>
      <c r="X61" s="235"/>
      <c r="Y61" s="230" t="e">
        <f t="shared" si="17"/>
        <v>#DIV/0!</v>
      </c>
      <c r="Z61" s="231"/>
      <c r="AA61" s="235"/>
      <c r="AB61" s="231"/>
      <c r="AC61" s="230">
        <f t="shared" si="18"/>
        <v>0</v>
      </c>
      <c r="AD61" s="230" t="e">
        <f t="shared" si="19"/>
        <v>#REF!</v>
      </c>
    </row>
    <row r="62" spans="2:30">
      <c r="B62" s="193" t="s">
        <v>371</v>
      </c>
      <c r="C62" s="190"/>
      <c r="D62" s="190"/>
      <c r="F62" s="235"/>
      <c r="G62" s="230" t="e">
        <f t="shared" si="10"/>
        <v>#DIV/0!</v>
      </c>
      <c r="H62" s="231"/>
      <c r="I62" s="235"/>
      <c r="J62" s="230" t="e">
        <f t="shared" si="11"/>
        <v>#DIV/0!</v>
      </c>
      <c r="K62" s="231"/>
      <c r="L62" s="235"/>
      <c r="M62" s="230" t="e">
        <f t="shared" si="12"/>
        <v>#DIV/0!</v>
      </c>
      <c r="N62" s="231"/>
      <c r="O62" s="235"/>
      <c r="P62" s="230" t="e">
        <f t="shared" si="13"/>
        <v>#DIV/0!</v>
      </c>
      <c r="Q62" s="231"/>
      <c r="R62" s="230">
        <f t="shared" si="14"/>
        <v>0</v>
      </c>
      <c r="S62" s="230" t="e">
        <f t="shared" si="15"/>
        <v>#DIV/0!</v>
      </c>
      <c r="T62" s="231"/>
      <c r="U62" s="235"/>
      <c r="V62" s="230" t="e">
        <f t="shared" si="16"/>
        <v>#REF!</v>
      </c>
      <c r="W62" s="231"/>
      <c r="X62" s="235"/>
      <c r="Y62" s="230" t="e">
        <f t="shared" si="17"/>
        <v>#DIV/0!</v>
      </c>
      <c r="Z62" s="231"/>
      <c r="AA62" s="235"/>
      <c r="AB62" s="231"/>
      <c r="AC62" s="230">
        <f t="shared" si="18"/>
        <v>0</v>
      </c>
      <c r="AD62" s="230" t="e">
        <f t="shared" si="19"/>
        <v>#REF!</v>
      </c>
    </row>
    <row r="63" spans="2:30">
      <c r="B63" s="193" t="s">
        <v>371</v>
      </c>
      <c r="C63" s="190"/>
      <c r="D63" s="190"/>
      <c r="F63" s="235"/>
      <c r="G63" s="230" t="e">
        <f t="shared" si="10"/>
        <v>#DIV/0!</v>
      </c>
      <c r="H63" s="231"/>
      <c r="I63" s="235"/>
      <c r="J63" s="230" t="e">
        <f t="shared" si="11"/>
        <v>#DIV/0!</v>
      </c>
      <c r="K63" s="231"/>
      <c r="L63" s="235"/>
      <c r="M63" s="230" t="e">
        <f t="shared" si="12"/>
        <v>#DIV/0!</v>
      </c>
      <c r="N63" s="231"/>
      <c r="O63" s="235"/>
      <c r="P63" s="230" t="e">
        <f t="shared" si="13"/>
        <v>#DIV/0!</v>
      </c>
      <c r="Q63" s="231"/>
      <c r="R63" s="230">
        <f t="shared" si="14"/>
        <v>0</v>
      </c>
      <c r="S63" s="230" t="e">
        <f t="shared" si="15"/>
        <v>#DIV/0!</v>
      </c>
      <c r="T63" s="231"/>
      <c r="U63" s="235"/>
      <c r="V63" s="230" t="e">
        <f t="shared" si="16"/>
        <v>#REF!</v>
      </c>
      <c r="W63" s="231"/>
      <c r="X63" s="235"/>
      <c r="Y63" s="230" t="e">
        <f t="shared" si="17"/>
        <v>#DIV/0!</v>
      </c>
      <c r="Z63" s="231"/>
      <c r="AA63" s="235"/>
      <c r="AB63" s="231"/>
      <c r="AC63" s="230">
        <f t="shared" si="18"/>
        <v>0</v>
      </c>
      <c r="AD63" s="230" t="e">
        <f t="shared" si="19"/>
        <v>#REF!</v>
      </c>
    </row>
    <row r="64" spans="2:30">
      <c r="B64" s="193" t="s">
        <v>371</v>
      </c>
      <c r="C64" s="190"/>
      <c r="D64" s="190"/>
      <c r="F64" s="235"/>
      <c r="G64" s="230" t="e">
        <f t="shared" si="10"/>
        <v>#DIV/0!</v>
      </c>
      <c r="H64" s="231"/>
      <c r="I64" s="235"/>
      <c r="J64" s="230" t="e">
        <f t="shared" si="11"/>
        <v>#DIV/0!</v>
      </c>
      <c r="K64" s="231"/>
      <c r="L64" s="235"/>
      <c r="M64" s="230" t="e">
        <f t="shared" si="12"/>
        <v>#DIV/0!</v>
      </c>
      <c r="N64" s="231"/>
      <c r="O64" s="235"/>
      <c r="P64" s="230" t="e">
        <f t="shared" si="13"/>
        <v>#DIV/0!</v>
      </c>
      <c r="Q64" s="231"/>
      <c r="R64" s="230">
        <f t="shared" si="14"/>
        <v>0</v>
      </c>
      <c r="S64" s="230" t="e">
        <f t="shared" si="15"/>
        <v>#DIV/0!</v>
      </c>
      <c r="T64" s="231"/>
      <c r="U64" s="235"/>
      <c r="V64" s="230" t="e">
        <f t="shared" si="16"/>
        <v>#REF!</v>
      </c>
      <c r="W64" s="231"/>
      <c r="X64" s="235"/>
      <c r="Y64" s="230" t="e">
        <f t="shared" si="17"/>
        <v>#DIV/0!</v>
      </c>
      <c r="Z64" s="231"/>
      <c r="AA64" s="235"/>
      <c r="AB64" s="231"/>
      <c r="AC64" s="230">
        <f t="shared" si="18"/>
        <v>0</v>
      </c>
      <c r="AD64" s="230" t="e">
        <f t="shared" si="19"/>
        <v>#REF!</v>
      </c>
    </row>
    <row r="65" spans="2:30">
      <c r="B65" s="193" t="s">
        <v>371</v>
      </c>
      <c r="C65" s="190"/>
      <c r="D65" s="190"/>
      <c r="F65" s="235"/>
      <c r="G65" s="230" t="e">
        <f t="shared" si="10"/>
        <v>#DIV/0!</v>
      </c>
      <c r="H65" s="231"/>
      <c r="I65" s="235"/>
      <c r="J65" s="230" t="e">
        <f t="shared" si="11"/>
        <v>#DIV/0!</v>
      </c>
      <c r="K65" s="231"/>
      <c r="L65" s="235"/>
      <c r="M65" s="230" t="e">
        <f t="shared" si="12"/>
        <v>#DIV/0!</v>
      </c>
      <c r="N65" s="231"/>
      <c r="O65" s="235"/>
      <c r="P65" s="230" t="e">
        <f t="shared" si="13"/>
        <v>#DIV/0!</v>
      </c>
      <c r="Q65" s="231"/>
      <c r="R65" s="230">
        <f t="shared" si="14"/>
        <v>0</v>
      </c>
      <c r="S65" s="230" t="e">
        <f t="shared" si="15"/>
        <v>#DIV/0!</v>
      </c>
      <c r="T65" s="231"/>
      <c r="U65" s="235"/>
      <c r="V65" s="230" t="e">
        <f t="shared" si="16"/>
        <v>#REF!</v>
      </c>
      <c r="W65" s="231"/>
      <c r="X65" s="235"/>
      <c r="Y65" s="230" t="e">
        <f t="shared" si="17"/>
        <v>#DIV/0!</v>
      </c>
      <c r="Z65" s="231"/>
      <c r="AA65" s="235"/>
      <c r="AB65" s="231"/>
      <c r="AC65" s="230">
        <f t="shared" si="18"/>
        <v>0</v>
      </c>
      <c r="AD65" s="230" t="e">
        <f t="shared" si="19"/>
        <v>#REF!</v>
      </c>
    </row>
    <row r="66" spans="2:30">
      <c r="B66" s="193" t="s">
        <v>371</v>
      </c>
      <c r="C66" s="190"/>
      <c r="D66" s="190"/>
      <c r="F66" s="235"/>
      <c r="G66" s="230" t="e">
        <f t="shared" si="10"/>
        <v>#DIV/0!</v>
      </c>
      <c r="H66" s="231"/>
      <c r="I66" s="235"/>
      <c r="J66" s="230" t="e">
        <f t="shared" si="11"/>
        <v>#DIV/0!</v>
      </c>
      <c r="K66" s="231"/>
      <c r="L66" s="235"/>
      <c r="M66" s="230" t="e">
        <f t="shared" si="12"/>
        <v>#DIV/0!</v>
      </c>
      <c r="N66" s="231"/>
      <c r="O66" s="235"/>
      <c r="P66" s="230" t="e">
        <f t="shared" si="13"/>
        <v>#DIV/0!</v>
      </c>
      <c r="Q66" s="231"/>
      <c r="R66" s="230">
        <f t="shared" si="14"/>
        <v>0</v>
      </c>
      <c r="S66" s="230" t="e">
        <f t="shared" si="15"/>
        <v>#DIV/0!</v>
      </c>
      <c r="T66" s="231"/>
      <c r="U66" s="235"/>
      <c r="V66" s="230" t="e">
        <f t="shared" si="16"/>
        <v>#REF!</v>
      </c>
      <c r="W66" s="231"/>
      <c r="X66" s="235"/>
      <c r="Y66" s="230" t="e">
        <f t="shared" si="17"/>
        <v>#DIV/0!</v>
      </c>
      <c r="Z66" s="231"/>
      <c r="AA66" s="235"/>
      <c r="AB66" s="231"/>
      <c r="AC66" s="230">
        <f t="shared" si="18"/>
        <v>0</v>
      </c>
      <c r="AD66" s="230" t="e">
        <f t="shared" si="19"/>
        <v>#REF!</v>
      </c>
    </row>
    <row r="67" spans="2:30" s="47" customFormat="1">
      <c r="B67" s="232" t="s">
        <v>371</v>
      </c>
      <c r="C67" s="232"/>
      <c r="D67" s="232" t="s">
        <v>370</v>
      </c>
      <c r="F67" s="236">
        <f>SUM(F31:F66)</f>
        <v>0</v>
      </c>
      <c r="G67" s="236" t="e">
        <f t="shared" si="10"/>
        <v>#DIV/0!</v>
      </c>
      <c r="H67" s="233"/>
      <c r="I67" s="236">
        <f>SUM(I31:I66)</f>
        <v>0</v>
      </c>
      <c r="J67" s="236" t="e">
        <f t="shared" si="11"/>
        <v>#DIV/0!</v>
      </c>
      <c r="K67" s="233"/>
      <c r="L67" s="236">
        <f>SUM(L31:L66)</f>
        <v>0</v>
      </c>
      <c r="M67" s="236" t="e">
        <f t="shared" si="12"/>
        <v>#DIV/0!</v>
      </c>
      <c r="N67" s="233"/>
      <c r="O67" s="236">
        <f>SUM(O31:O66)</f>
        <v>0</v>
      </c>
      <c r="P67" s="236" t="e">
        <f t="shared" si="13"/>
        <v>#DIV/0!</v>
      </c>
      <c r="Q67" s="233"/>
      <c r="R67" s="236">
        <f>SUM(R31:R66)</f>
        <v>0</v>
      </c>
      <c r="S67" s="236" t="e">
        <f t="shared" si="15"/>
        <v>#DIV/0!</v>
      </c>
      <c r="T67" s="233"/>
      <c r="U67" s="236">
        <f>SUM(U31:U66)</f>
        <v>0</v>
      </c>
      <c r="V67" s="236" t="e">
        <f t="shared" si="16"/>
        <v>#REF!</v>
      </c>
      <c r="W67" s="233"/>
      <c r="X67" s="236">
        <f>SUM(X31:X66)</f>
        <v>0</v>
      </c>
      <c r="Y67" s="236" t="e">
        <f t="shared" si="17"/>
        <v>#DIV/0!</v>
      </c>
      <c r="Z67" s="233"/>
      <c r="AA67" s="236">
        <f>SUM(AA31:AA66)</f>
        <v>0</v>
      </c>
      <c r="AB67" s="233"/>
      <c r="AC67" s="236">
        <f>SUM(AC31:AC66)</f>
        <v>0</v>
      </c>
      <c r="AD67" s="236" t="e">
        <f t="shared" si="19"/>
        <v>#REF!</v>
      </c>
    </row>
    <row r="69" spans="2:30" s="47" customFormat="1" ht="74.099999999999994" customHeight="1">
      <c r="B69" s="232" t="s">
        <v>364</v>
      </c>
      <c r="C69" s="232" t="s">
        <v>363</v>
      </c>
      <c r="D69" s="232" t="s">
        <v>338</v>
      </c>
      <c r="F69" s="232" t="s">
        <v>362</v>
      </c>
      <c r="G69" s="232" t="s">
        <v>353</v>
      </c>
      <c r="I69" s="239" t="s">
        <v>361</v>
      </c>
      <c r="J69" s="232" t="s">
        <v>353</v>
      </c>
      <c r="L69" s="239" t="s">
        <v>360</v>
      </c>
      <c r="M69" s="232" t="s">
        <v>353</v>
      </c>
      <c r="O69" s="239" t="s">
        <v>359</v>
      </c>
      <c r="P69" s="232" t="s">
        <v>353</v>
      </c>
      <c r="R69" s="239" t="s">
        <v>358</v>
      </c>
      <c r="S69" s="232" t="s">
        <v>353</v>
      </c>
      <c r="U69" s="239" t="s">
        <v>357</v>
      </c>
      <c r="V69" s="232" t="s">
        <v>353</v>
      </c>
      <c r="X69" s="239" t="s">
        <v>356</v>
      </c>
      <c r="Y69" s="232" t="s">
        <v>353</v>
      </c>
      <c r="AA69" s="239" t="s">
        <v>355</v>
      </c>
      <c r="AC69" s="239" t="s">
        <v>354</v>
      </c>
      <c r="AD69" s="232" t="s">
        <v>353</v>
      </c>
    </row>
    <row r="70" spans="2:30">
      <c r="B70" s="193" t="s">
        <v>366</v>
      </c>
      <c r="C70" s="227"/>
      <c r="D70" s="193" t="s">
        <v>369</v>
      </c>
      <c r="F70" s="235"/>
      <c r="G70" s="230" t="e">
        <f>F70/$F$14</f>
        <v>#DIV/0!</v>
      </c>
      <c r="H70" s="231"/>
      <c r="I70" s="235"/>
      <c r="J70" s="230" t="e">
        <f>I70/$I$14</f>
        <v>#DIV/0!</v>
      </c>
      <c r="K70" s="231"/>
      <c r="L70" s="235"/>
      <c r="M70" s="230" t="e">
        <f>L70/$L$14</f>
        <v>#DIV/0!</v>
      </c>
      <c r="N70" s="231"/>
      <c r="O70" s="235"/>
      <c r="P70" s="230" t="e">
        <f>O70/$O$14</f>
        <v>#DIV/0!</v>
      </c>
      <c r="Q70" s="231"/>
      <c r="R70" s="230">
        <f>SUM(F70,I70,L70,O70)</f>
        <v>0</v>
      </c>
      <c r="S70" s="230" t="e">
        <f>R70/$R$14</f>
        <v>#DIV/0!</v>
      </c>
      <c r="T70" s="231"/>
      <c r="U70" s="235"/>
      <c r="V70" s="230" t="e">
        <f>U70/$U$14</f>
        <v>#REF!</v>
      </c>
      <c r="W70" s="231"/>
      <c r="X70" s="235"/>
      <c r="Y70" s="230" t="e">
        <f>X70/$X$14</f>
        <v>#DIV/0!</v>
      </c>
      <c r="Z70" s="231"/>
      <c r="AA70" s="235"/>
      <c r="AB70" s="231"/>
      <c r="AC70" s="230">
        <f>SUM(AA70,X70,U70,R70)</f>
        <v>0</v>
      </c>
      <c r="AD70" s="230" t="e">
        <f>AC70/$AC$14</f>
        <v>#REF!</v>
      </c>
    </row>
    <row r="71" spans="2:30">
      <c r="B71" s="193" t="s">
        <v>366</v>
      </c>
      <c r="C71" s="227"/>
      <c r="D71" s="193" t="s">
        <v>368</v>
      </c>
      <c r="F71" s="235"/>
      <c r="G71" s="230" t="e">
        <f>F71/$F$14</f>
        <v>#DIV/0!</v>
      </c>
      <c r="H71" s="231"/>
      <c r="I71" s="235"/>
      <c r="J71" s="230" t="e">
        <f>I71/$I$14</f>
        <v>#DIV/0!</v>
      </c>
      <c r="K71" s="231"/>
      <c r="L71" s="235"/>
      <c r="M71" s="230" t="e">
        <f>L71/$L$14</f>
        <v>#DIV/0!</v>
      </c>
      <c r="N71" s="231"/>
      <c r="O71" s="235"/>
      <c r="P71" s="230" t="e">
        <f>O71/$O$14</f>
        <v>#DIV/0!</v>
      </c>
      <c r="Q71" s="231"/>
      <c r="R71" s="230">
        <f>SUM(F71,I71,L71,O71)</f>
        <v>0</v>
      </c>
      <c r="S71" s="230" t="e">
        <f>R71/$R$14</f>
        <v>#DIV/0!</v>
      </c>
      <c r="T71" s="231"/>
      <c r="U71" s="235"/>
      <c r="V71" s="230" t="e">
        <f>U71/$U$14</f>
        <v>#REF!</v>
      </c>
      <c r="W71" s="231"/>
      <c r="X71" s="235"/>
      <c r="Y71" s="230" t="e">
        <f>X71/$X$14</f>
        <v>#DIV/0!</v>
      </c>
      <c r="Z71" s="231"/>
      <c r="AA71" s="235"/>
      <c r="AB71" s="231"/>
      <c r="AC71" s="230">
        <f>SUM(AA71,X71,U71,R71)</f>
        <v>0</v>
      </c>
      <c r="AD71" s="230" t="e">
        <f>AC71/$AC$14</f>
        <v>#REF!</v>
      </c>
    </row>
    <row r="72" spans="2:30">
      <c r="B72" s="193" t="s">
        <v>366</v>
      </c>
      <c r="C72" s="227"/>
      <c r="D72" s="193" t="s">
        <v>367</v>
      </c>
      <c r="F72" s="235"/>
      <c r="G72" s="230" t="e">
        <f>F72/$F$14</f>
        <v>#DIV/0!</v>
      </c>
      <c r="H72" s="231"/>
      <c r="I72" s="235"/>
      <c r="J72" s="230" t="e">
        <f>I72/$I$14</f>
        <v>#DIV/0!</v>
      </c>
      <c r="K72" s="231"/>
      <c r="L72" s="235"/>
      <c r="M72" s="230" t="e">
        <f>L72/$L$14</f>
        <v>#DIV/0!</v>
      </c>
      <c r="N72" s="231"/>
      <c r="O72" s="235"/>
      <c r="P72" s="230" t="e">
        <f>O72/$O$14</f>
        <v>#DIV/0!</v>
      </c>
      <c r="Q72" s="231"/>
      <c r="R72" s="230">
        <f>SUM(F72,I72,L72,O72)</f>
        <v>0</v>
      </c>
      <c r="S72" s="230" t="e">
        <f>R72/$R$14</f>
        <v>#DIV/0!</v>
      </c>
      <c r="T72" s="231"/>
      <c r="U72" s="235"/>
      <c r="V72" s="230" t="e">
        <f>U72/$U$14</f>
        <v>#REF!</v>
      </c>
      <c r="W72" s="231"/>
      <c r="X72" s="235"/>
      <c r="Y72" s="230" t="e">
        <f>X72/$X$14</f>
        <v>#DIV/0!</v>
      </c>
      <c r="Z72" s="231"/>
      <c r="AA72" s="235"/>
      <c r="AB72" s="231"/>
      <c r="AC72" s="230">
        <f>SUM(AA72,X72,U72,R72)</f>
        <v>0</v>
      </c>
      <c r="AD72" s="230" t="e">
        <f>AC72/$AC$14</f>
        <v>#REF!</v>
      </c>
    </row>
    <row r="73" spans="2:30">
      <c r="B73" s="193" t="s">
        <v>366</v>
      </c>
      <c r="C73" s="227"/>
      <c r="D73" s="193" t="s">
        <v>365</v>
      </c>
      <c r="F73" s="230">
        <f>SUM(F70:F72)</f>
        <v>0</v>
      </c>
      <c r="G73" s="236" t="e">
        <f>F73/$F$14</f>
        <v>#DIV/0!</v>
      </c>
      <c r="H73" s="231"/>
      <c r="I73" s="230">
        <f>SUM(I70:I72)</f>
        <v>0</v>
      </c>
      <c r="J73" s="236" t="e">
        <f>I73/$I$14</f>
        <v>#DIV/0!</v>
      </c>
      <c r="K73" s="231"/>
      <c r="L73" s="230">
        <f>SUM(L70:L72)</f>
        <v>0</v>
      </c>
      <c r="M73" s="236" t="e">
        <f>L73/$L$14</f>
        <v>#DIV/0!</v>
      </c>
      <c r="N73" s="231"/>
      <c r="O73" s="230">
        <f>SUM(O70:O72)</f>
        <v>0</v>
      </c>
      <c r="P73" s="236" t="e">
        <f>O73/$O$14</f>
        <v>#DIV/0!</v>
      </c>
      <c r="Q73" s="231"/>
      <c r="R73" s="230">
        <f>SUM(R70:R72)</f>
        <v>0</v>
      </c>
      <c r="S73" s="236" t="e">
        <f>R73/$R$14</f>
        <v>#DIV/0!</v>
      </c>
      <c r="T73" s="231"/>
      <c r="U73" s="230">
        <f>SUM(U70:U72)</f>
        <v>0</v>
      </c>
      <c r="V73" s="236" t="e">
        <f>U73/$U$14</f>
        <v>#REF!</v>
      </c>
      <c r="W73" s="231"/>
      <c r="X73" s="230">
        <f>SUM(X70:X72)</f>
        <v>0</v>
      </c>
      <c r="Y73" s="236" t="e">
        <f>X73/$X$14</f>
        <v>#DIV/0!</v>
      </c>
      <c r="Z73" s="231"/>
      <c r="AA73" s="230">
        <f>SUM(AA70:AA72)</f>
        <v>0</v>
      </c>
      <c r="AB73" s="231"/>
      <c r="AC73" s="230">
        <f>SUM(AC70:AC72)</f>
        <v>0</v>
      </c>
      <c r="AD73" s="236" t="e">
        <f>AC73/$AC$14</f>
        <v>#REF!</v>
      </c>
    </row>
    <row r="75" spans="2:30" s="47" customFormat="1" ht="74.099999999999994" customHeight="1">
      <c r="B75" s="232" t="s">
        <v>364</v>
      </c>
      <c r="C75" s="232" t="s">
        <v>363</v>
      </c>
      <c r="D75" s="232" t="s">
        <v>338</v>
      </c>
      <c r="F75" s="232" t="s">
        <v>362</v>
      </c>
      <c r="G75" s="232" t="s">
        <v>353</v>
      </c>
      <c r="I75" s="239" t="s">
        <v>361</v>
      </c>
      <c r="J75" s="232" t="s">
        <v>353</v>
      </c>
      <c r="L75" s="239" t="s">
        <v>360</v>
      </c>
      <c r="M75" s="232" t="s">
        <v>353</v>
      </c>
      <c r="O75" s="239" t="s">
        <v>359</v>
      </c>
      <c r="P75" s="232" t="s">
        <v>353</v>
      </c>
      <c r="R75" s="239" t="s">
        <v>358</v>
      </c>
      <c r="S75" s="232" t="s">
        <v>353</v>
      </c>
      <c r="U75" s="239" t="s">
        <v>357</v>
      </c>
      <c r="V75" s="232" t="s">
        <v>353</v>
      </c>
      <c r="X75" s="239" t="s">
        <v>356</v>
      </c>
      <c r="Y75" s="232" t="s">
        <v>353</v>
      </c>
      <c r="AA75" s="239" t="s">
        <v>355</v>
      </c>
      <c r="AC75" s="239" t="s">
        <v>354</v>
      </c>
      <c r="AD75" s="232" t="s">
        <v>353</v>
      </c>
    </row>
    <row r="76" spans="2:30">
      <c r="B76" s="193" t="s">
        <v>7</v>
      </c>
      <c r="C76" s="227"/>
      <c r="D76" s="193" t="s">
        <v>352</v>
      </c>
      <c r="F76" s="235"/>
      <c r="G76" s="230" t="e">
        <f t="shared" ref="G76:G91" si="20">F76/$F$14</f>
        <v>#DIV/0!</v>
      </c>
      <c r="H76" s="231"/>
      <c r="I76" s="235"/>
      <c r="J76" s="230" t="e">
        <f t="shared" ref="J76:J91" si="21">I76/$I$14</f>
        <v>#DIV/0!</v>
      </c>
      <c r="K76" s="231"/>
      <c r="L76" s="235"/>
      <c r="M76" s="230" t="e">
        <f t="shared" ref="M76:M91" si="22">L76/$L$14</f>
        <v>#DIV/0!</v>
      </c>
      <c r="N76" s="231"/>
      <c r="O76" s="235"/>
      <c r="P76" s="230" t="e">
        <f t="shared" ref="P76:P91" si="23">O76/$O$14</f>
        <v>#DIV/0!</v>
      </c>
      <c r="Q76" s="231"/>
      <c r="R76" s="230">
        <f>SUM(F76,I76,L76,O76)</f>
        <v>0</v>
      </c>
      <c r="S76" s="230" t="e">
        <f t="shared" ref="S76:S91" si="24">R76/$R$14</f>
        <v>#DIV/0!</v>
      </c>
      <c r="T76" s="231"/>
      <c r="U76" s="235"/>
      <c r="V76" s="230" t="e">
        <f t="shared" ref="V76:V91" si="25">U76/$U$14</f>
        <v>#REF!</v>
      </c>
      <c r="W76" s="231"/>
      <c r="X76" s="235"/>
      <c r="Y76" s="230" t="e">
        <f t="shared" ref="Y76:Y91" si="26">X76/$X$14</f>
        <v>#DIV/0!</v>
      </c>
      <c r="Z76" s="231"/>
      <c r="AA76" s="235"/>
      <c r="AB76" s="231"/>
      <c r="AC76" s="230">
        <f t="shared" ref="AC76:AC90" si="27">SUM(AA76,X76,U76,R76)</f>
        <v>0</v>
      </c>
      <c r="AD76" s="230" t="e">
        <f t="shared" ref="AD76:AD91" si="28">AC76/$AC$14</f>
        <v>#REF!</v>
      </c>
    </row>
    <row r="77" spans="2:30">
      <c r="B77" s="193" t="s">
        <v>7</v>
      </c>
      <c r="C77" s="227"/>
      <c r="D77" s="193" t="s">
        <v>351</v>
      </c>
      <c r="F77" s="235"/>
      <c r="G77" s="230" t="e">
        <f t="shared" si="20"/>
        <v>#DIV/0!</v>
      </c>
      <c r="H77" s="231"/>
      <c r="I77" s="235"/>
      <c r="J77" s="230" t="e">
        <f t="shared" si="21"/>
        <v>#DIV/0!</v>
      </c>
      <c r="K77" s="231"/>
      <c r="L77" s="235"/>
      <c r="M77" s="230" t="e">
        <f t="shared" si="22"/>
        <v>#DIV/0!</v>
      </c>
      <c r="N77" s="231"/>
      <c r="O77" s="235"/>
      <c r="P77" s="230" t="e">
        <f t="shared" si="23"/>
        <v>#DIV/0!</v>
      </c>
      <c r="Q77" s="231"/>
      <c r="R77" s="230">
        <f>SUM(F77,I77,L77,O77)</f>
        <v>0</v>
      </c>
      <c r="S77" s="230" t="e">
        <f t="shared" si="24"/>
        <v>#DIV/0!</v>
      </c>
      <c r="T77" s="231"/>
      <c r="U77" s="235"/>
      <c r="V77" s="230" t="e">
        <f t="shared" si="25"/>
        <v>#REF!</v>
      </c>
      <c r="W77" s="231"/>
      <c r="X77" s="235"/>
      <c r="Y77" s="230" t="e">
        <f t="shared" si="26"/>
        <v>#DIV/0!</v>
      </c>
      <c r="Z77" s="231"/>
      <c r="AA77" s="235"/>
      <c r="AB77" s="231"/>
      <c r="AC77" s="230">
        <f t="shared" si="27"/>
        <v>0</v>
      </c>
      <c r="AD77" s="230" t="e">
        <f t="shared" si="28"/>
        <v>#REF!</v>
      </c>
    </row>
    <row r="78" spans="2:30">
      <c r="B78" s="193" t="s">
        <v>7</v>
      </c>
      <c r="C78" s="227"/>
      <c r="D78" s="193" t="s">
        <v>350</v>
      </c>
      <c r="F78" s="235"/>
      <c r="G78" s="230" t="e">
        <f t="shared" si="20"/>
        <v>#DIV/0!</v>
      </c>
      <c r="H78" s="231"/>
      <c r="I78" s="235"/>
      <c r="J78" s="230" t="e">
        <f t="shared" si="21"/>
        <v>#DIV/0!</v>
      </c>
      <c r="K78" s="231"/>
      <c r="L78" s="235"/>
      <c r="M78" s="230" t="e">
        <f t="shared" si="22"/>
        <v>#DIV/0!</v>
      </c>
      <c r="N78" s="231"/>
      <c r="O78" s="235"/>
      <c r="P78" s="230" t="e">
        <f t="shared" si="23"/>
        <v>#DIV/0!</v>
      </c>
      <c r="Q78" s="231"/>
      <c r="R78" s="230">
        <f>SUM(F78,I78,L78,O78)</f>
        <v>0</v>
      </c>
      <c r="S78" s="230" t="e">
        <f t="shared" si="24"/>
        <v>#DIV/0!</v>
      </c>
      <c r="T78" s="231"/>
      <c r="U78" s="235"/>
      <c r="V78" s="230" t="e">
        <f t="shared" si="25"/>
        <v>#REF!</v>
      </c>
      <c r="W78" s="231"/>
      <c r="X78" s="235"/>
      <c r="Y78" s="230" t="e">
        <f t="shared" si="26"/>
        <v>#DIV/0!</v>
      </c>
      <c r="Z78" s="231"/>
      <c r="AA78" s="235"/>
      <c r="AB78" s="231"/>
      <c r="AC78" s="230">
        <f t="shared" si="27"/>
        <v>0</v>
      </c>
      <c r="AD78" s="230" t="e">
        <f t="shared" si="28"/>
        <v>#REF!</v>
      </c>
    </row>
    <row r="79" spans="2:30">
      <c r="B79" s="193" t="s">
        <v>7</v>
      </c>
      <c r="C79" s="227"/>
      <c r="D79" s="193" t="s">
        <v>349</v>
      </c>
      <c r="F79" s="235"/>
      <c r="G79" s="230" t="e">
        <f t="shared" si="20"/>
        <v>#DIV/0!</v>
      </c>
      <c r="H79" s="231"/>
      <c r="I79" s="235"/>
      <c r="J79" s="230" t="e">
        <f t="shared" si="21"/>
        <v>#DIV/0!</v>
      </c>
      <c r="K79" s="231"/>
      <c r="L79" s="235"/>
      <c r="M79" s="230" t="e">
        <f t="shared" si="22"/>
        <v>#DIV/0!</v>
      </c>
      <c r="N79" s="231"/>
      <c r="O79" s="235"/>
      <c r="P79" s="230" t="e">
        <f t="shared" si="23"/>
        <v>#DIV/0!</v>
      </c>
      <c r="Q79" s="231"/>
      <c r="R79" s="230">
        <f>SUM(R76:R78)</f>
        <v>0</v>
      </c>
      <c r="S79" s="230" t="e">
        <f t="shared" si="24"/>
        <v>#DIV/0!</v>
      </c>
      <c r="T79" s="231"/>
      <c r="U79" s="235"/>
      <c r="V79" s="230" t="e">
        <f t="shared" si="25"/>
        <v>#REF!</v>
      </c>
      <c r="W79" s="231"/>
      <c r="X79" s="235"/>
      <c r="Y79" s="230" t="e">
        <f t="shared" si="26"/>
        <v>#DIV/0!</v>
      </c>
      <c r="Z79" s="231"/>
      <c r="AA79" s="235"/>
      <c r="AB79" s="231"/>
      <c r="AC79" s="230">
        <f t="shared" si="27"/>
        <v>0</v>
      </c>
      <c r="AD79" s="230" t="e">
        <f t="shared" si="28"/>
        <v>#REF!</v>
      </c>
    </row>
    <row r="80" spans="2:30">
      <c r="B80" s="193" t="s">
        <v>7</v>
      </c>
      <c r="C80" s="227"/>
      <c r="D80" s="193" t="s">
        <v>348</v>
      </c>
      <c r="F80" s="235"/>
      <c r="G80" s="230" t="e">
        <f t="shared" si="20"/>
        <v>#DIV/0!</v>
      </c>
      <c r="H80" s="231"/>
      <c r="I80" s="235"/>
      <c r="J80" s="230" t="e">
        <f t="shared" si="21"/>
        <v>#DIV/0!</v>
      </c>
      <c r="K80" s="231"/>
      <c r="L80" s="235"/>
      <c r="M80" s="230" t="e">
        <f t="shared" si="22"/>
        <v>#DIV/0!</v>
      </c>
      <c r="N80" s="231"/>
      <c r="O80" s="235"/>
      <c r="P80" s="230" t="e">
        <f t="shared" si="23"/>
        <v>#DIV/0!</v>
      </c>
      <c r="Q80" s="231"/>
      <c r="R80" s="230">
        <f>SUM(F80,I80,L80,O80)</f>
        <v>0</v>
      </c>
      <c r="S80" s="230" t="e">
        <f t="shared" si="24"/>
        <v>#DIV/0!</v>
      </c>
      <c r="T80" s="231"/>
      <c r="U80" s="235"/>
      <c r="V80" s="230" t="e">
        <f t="shared" si="25"/>
        <v>#REF!</v>
      </c>
      <c r="W80" s="231"/>
      <c r="X80" s="235"/>
      <c r="Y80" s="230" t="e">
        <f t="shared" si="26"/>
        <v>#DIV/0!</v>
      </c>
      <c r="Z80" s="231"/>
      <c r="AA80" s="235"/>
      <c r="AB80" s="231"/>
      <c r="AC80" s="230">
        <f t="shared" si="27"/>
        <v>0</v>
      </c>
      <c r="AD80" s="230" t="e">
        <f t="shared" si="28"/>
        <v>#REF!</v>
      </c>
    </row>
    <row r="81" spans="2:30">
      <c r="B81" s="193" t="s">
        <v>7</v>
      </c>
      <c r="C81" s="227"/>
      <c r="D81" s="190"/>
      <c r="F81" s="235"/>
      <c r="G81" s="230" t="e">
        <f t="shared" si="20"/>
        <v>#DIV/0!</v>
      </c>
      <c r="H81" s="231"/>
      <c r="I81" s="235"/>
      <c r="J81" s="230" t="e">
        <f t="shared" si="21"/>
        <v>#DIV/0!</v>
      </c>
      <c r="K81" s="231"/>
      <c r="L81" s="235"/>
      <c r="M81" s="230" t="e">
        <f t="shared" si="22"/>
        <v>#DIV/0!</v>
      </c>
      <c r="N81" s="231"/>
      <c r="O81" s="235"/>
      <c r="P81" s="230" t="e">
        <f t="shared" si="23"/>
        <v>#DIV/0!</v>
      </c>
      <c r="Q81" s="231"/>
      <c r="R81" s="230">
        <f>SUM(F81,I81,L81,O81)</f>
        <v>0</v>
      </c>
      <c r="S81" s="230" t="e">
        <f t="shared" si="24"/>
        <v>#DIV/0!</v>
      </c>
      <c r="T81" s="231"/>
      <c r="U81" s="235"/>
      <c r="V81" s="230" t="e">
        <f t="shared" si="25"/>
        <v>#REF!</v>
      </c>
      <c r="W81" s="231"/>
      <c r="X81" s="235"/>
      <c r="Y81" s="230" t="e">
        <f t="shared" si="26"/>
        <v>#DIV/0!</v>
      </c>
      <c r="Z81" s="231"/>
      <c r="AA81" s="235"/>
      <c r="AB81" s="231"/>
      <c r="AC81" s="230">
        <f t="shared" si="27"/>
        <v>0</v>
      </c>
      <c r="AD81" s="230" t="e">
        <f t="shared" si="28"/>
        <v>#REF!</v>
      </c>
    </row>
    <row r="82" spans="2:30">
      <c r="B82" s="193" t="s">
        <v>7</v>
      </c>
      <c r="C82" s="227"/>
      <c r="D82" s="190"/>
      <c r="F82" s="235"/>
      <c r="G82" s="230" t="e">
        <f t="shared" si="20"/>
        <v>#DIV/0!</v>
      </c>
      <c r="H82" s="231"/>
      <c r="I82" s="235"/>
      <c r="J82" s="230" t="e">
        <f t="shared" si="21"/>
        <v>#DIV/0!</v>
      </c>
      <c r="K82" s="231"/>
      <c r="L82" s="235"/>
      <c r="M82" s="230" t="e">
        <f t="shared" si="22"/>
        <v>#DIV/0!</v>
      </c>
      <c r="N82" s="231"/>
      <c r="O82" s="235"/>
      <c r="P82" s="230" t="e">
        <f t="shared" si="23"/>
        <v>#DIV/0!</v>
      </c>
      <c r="Q82" s="231"/>
      <c r="R82" s="230">
        <f>SUM(F82,I82,L82,O82)</f>
        <v>0</v>
      </c>
      <c r="S82" s="230" t="e">
        <f t="shared" si="24"/>
        <v>#DIV/0!</v>
      </c>
      <c r="T82" s="231"/>
      <c r="U82" s="235"/>
      <c r="V82" s="230" t="e">
        <f t="shared" si="25"/>
        <v>#REF!</v>
      </c>
      <c r="W82" s="231"/>
      <c r="X82" s="235"/>
      <c r="Y82" s="230" t="e">
        <f t="shared" si="26"/>
        <v>#DIV/0!</v>
      </c>
      <c r="Z82" s="231"/>
      <c r="AA82" s="235"/>
      <c r="AB82" s="231"/>
      <c r="AC82" s="230">
        <f t="shared" si="27"/>
        <v>0</v>
      </c>
      <c r="AD82" s="230" t="e">
        <f t="shared" si="28"/>
        <v>#REF!</v>
      </c>
    </row>
    <row r="83" spans="2:30">
      <c r="B83" s="193" t="s">
        <v>7</v>
      </c>
      <c r="C83" s="227"/>
      <c r="D83" s="190"/>
      <c r="F83" s="235"/>
      <c r="G83" s="230" t="e">
        <f t="shared" si="20"/>
        <v>#DIV/0!</v>
      </c>
      <c r="H83" s="231"/>
      <c r="I83" s="235"/>
      <c r="J83" s="230" t="e">
        <f t="shared" si="21"/>
        <v>#DIV/0!</v>
      </c>
      <c r="K83" s="231"/>
      <c r="L83" s="235"/>
      <c r="M83" s="230" t="e">
        <f t="shared" si="22"/>
        <v>#DIV/0!</v>
      </c>
      <c r="N83" s="231"/>
      <c r="O83" s="235"/>
      <c r="P83" s="230" t="e">
        <f t="shared" si="23"/>
        <v>#DIV/0!</v>
      </c>
      <c r="Q83" s="231"/>
      <c r="R83" s="230">
        <f>SUM(R80:R82)</f>
        <v>0</v>
      </c>
      <c r="S83" s="230" t="e">
        <f t="shared" si="24"/>
        <v>#DIV/0!</v>
      </c>
      <c r="T83" s="231"/>
      <c r="U83" s="235"/>
      <c r="V83" s="230" t="e">
        <f t="shared" si="25"/>
        <v>#REF!</v>
      </c>
      <c r="W83" s="231"/>
      <c r="X83" s="235"/>
      <c r="Y83" s="230" t="e">
        <f t="shared" si="26"/>
        <v>#DIV/0!</v>
      </c>
      <c r="Z83" s="231"/>
      <c r="AA83" s="235"/>
      <c r="AB83" s="231"/>
      <c r="AC83" s="230">
        <f t="shared" si="27"/>
        <v>0</v>
      </c>
      <c r="AD83" s="230" t="e">
        <f t="shared" si="28"/>
        <v>#REF!</v>
      </c>
    </row>
    <row r="84" spans="2:30">
      <c r="B84" s="193" t="s">
        <v>7</v>
      </c>
      <c r="C84" s="227"/>
      <c r="D84" s="190"/>
      <c r="F84" s="235"/>
      <c r="G84" s="230" t="e">
        <f t="shared" si="20"/>
        <v>#DIV/0!</v>
      </c>
      <c r="H84" s="231"/>
      <c r="I84" s="235"/>
      <c r="J84" s="230" t="e">
        <f t="shared" si="21"/>
        <v>#DIV/0!</v>
      </c>
      <c r="K84" s="231"/>
      <c r="L84" s="235"/>
      <c r="M84" s="230" t="e">
        <f t="shared" si="22"/>
        <v>#DIV/0!</v>
      </c>
      <c r="N84" s="231"/>
      <c r="O84" s="235"/>
      <c r="P84" s="230" t="e">
        <f t="shared" si="23"/>
        <v>#DIV/0!</v>
      </c>
      <c r="Q84" s="231"/>
      <c r="R84" s="230">
        <f>SUM(F84,I84,L84,O84)</f>
        <v>0</v>
      </c>
      <c r="S84" s="230" t="e">
        <f t="shared" si="24"/>
        <v>#DIV/0!</v>
      </c>
      <c r="T84" s="231"/>
      <c r="U84" s="235"/>
      <c r="V84" s="230" t="e">
        <f t="shared" si="25"/>
        <v>#REF!</v>
      </c>
      <c r="W84" s="231"/>
      <c r="X84" s="235"/>
      <c r="Y84" s="230" t="e">
        <f t="shared" si="26"/>
        <v>#DIV/0!</v>
      </c>
      <c r="Z84" s="231"/>
      <c r="AA84" s="235"/>
      <c r="AB84" s="231"/>
      <c r="AC84" s="230">
        <f t="shared" si="27"/>
        <v>0</v>
      </c>
      <c r="AD84" s="230" t="e">
        <f t="shared" si="28"/>
        <v>#REF!</v>
      </c>
    </row>
    <row r="85" spans="2:30">
      <c r="B85" s="193" t="s">
        <v>7</v>
      </c>
      <c r="C85" s="227"/>
      <c r="D85" s="190"/>
      <c r="F85" s="235"/>
      <c r="G85" s="230" t="e">
        <f t="shared" si="20"/>
        <v>#DIV/0!</v>
      </c>
      <c r="H85" s="231"/>
      <c r="I85" s="235"/>
      <c r="J85" s="230" t="e">
        <f t="shared" si="21"/>
        <v>#DIV/0!</v>
      </c>
      <c r="K85" s="231"/>
      <c r="L85" s="235"/>
      <c r="M85" s="230" t="e">
        <f t="shared" si="22"/>
        <v>#DIV/0!</v>
      </c>
      <c r="N85" s="231"/>
      <c r="O85" s="235"/>
      <c r="P85" s="230" t="e">
        <f t="shared" si="23"/>
        <v>#DIV/0!</v>
      </c>
      <c r="Q85" s="231"/>
      <c r="R85" s="230">
        <f>SUM(F85,I85,L85,O85)</f>
        <v>0</v>
      </c>
      <c r="S85" s="230" t="e">
        <f t="shared" si="24"/>
        <v>#DIV/0!</v>
      </c>
      <c r="T85" s="231"/>
      <c r="U85" s="235"/>
      <c r="V85" s="230" t="e">
        <f t="shared" si="25"/>
        <v>#REF!</v>
      </c>
      <c r="W85" s="231"/>
      <c r="X85" s="235"/>
      <c r="Y85" s="230" t="e">
        <f t="shared" si="26"/>
        <v>#DIV/0!</v>
      </c>
      <c r="Z85" s="231"/>
      <c r="AA85" s="235"/>
      <c r="AB85" s="231"/>
      <c r="AC85" s="230">
        <f t="shared" si="27"/>
        <v>0</v>
      </c>
      <c r="AD85" s="230" t="e">
        <f t="shared" si="28"/>
        <v>#REF!</v>
      </c>
    </row>
    <row r="86" spans="2:30">
      <c r="B86" s="193" t="s">
        <v>7</v>
      </c>
      <c r="C86" s="227"/>
      <c r="D86" s="190"/>
      <c r="F86" s="235"/>
      <c r="G86" s="230" t="e">
        <f t="shared" si="20"/>
        <v>#DIV/0!</v>
      </c>
      <c r="H86" s="231"/>
      <c r="I86" s="235"/>
      <c r="J86" s="230" t="e">
        <f t="shared" si="21"/>
        <v>#DIV/0!</v>
      </c>
      <c r="K86" s="231"/>
      <c r="L86" s="235"/>
      <c r="M86" s="230" t="e">
        <f t="shared" si="22"/>
        <v>#DIV/0!</v>
      </c>
      <c r="N86" s="231"/>
      <c r="O86" s="235"/>
      <c r="P86" s="230" t="e">
        <f t="shared" si="23"/>
        <v>#DIV/0!</v>
      </c>
      <c r="Q86" s="231"/>
      <c r="R86" s="230">
        <f>SUM(F86,I86,L86,O86)</f>
        <v>0</v>
      </c>
      <c r="S86" s="230" t="e">
        <f t="shared" si="24"/>
        <v>#DIV/0!</v>
      </c>
      <c r="T86" s="231"/>
      <c r="U86" s="235"/>
      <c r="V86" s="230" t="e">
        <f t="shared" si="25"/>
        <v>#REF!</v>
      </c>
      <c r="W86" s="231"/>
      <c r="X86" s="235"/>
      <c r="Y86" s="230" t="e">
        <f t="shared" si="26"/>
        <v>#DIV/0!</v>
      </c>
      <c r="Z86" s="231"/>
      <c r="AA86" s="235"/>
      <c r="AB86" s="231"/>
      <c r="AC86" s="230">
        <f t="shared" si="27"/>
        <v>0</v>
      </c>
      <c r="AD86" s="230" t="e">
        <f t="shared" si="28"/>
        <v>#REF!</v>
      </c>
    </row>
    <row r="87" spans="2:30">
      <c r="B87" s="193" t="s">
        <v>7</v>
      </c>
      <c r="C87" s="227"/>
      <c r="D87" s="190"/>
      <c r="F87" s="235"/>
      <c r="G87" s="230" t="e">
        <f t="shared" si="20"/>
        <v>#DIV/0!</v>
      </c>
      <c r="H87" s="231"/>
      <c r="I87" s="235"/>
      <c r="J87" s="230" t="e">
        <f t="shared" si="21"/>
        <v>#DIV/0!</v>
      </c>
      <c r="K87" s="231"/>
      <c r="L87" s="235"/>
      <c r="M87" s="230" t="e">
        <f t="shared" si="22"/>
        <v>#DIV/0!</v>
      </c>
      <c r="N87" s="231"/>
      <c r="O87" s="235"/>
      <c r="P87" s="230" t="e">
        <f t="shared" si="23"/>
        <v>#DIV/0!</v>
      </c>
      <c r="Q87" s="231"/>
      <c r="R87" s="230">
        <f>SUM(R84:R86)</f>
        <v>0</v>
      </c>
      <c r="S87" s="230" t="e">
        <f t="shared" si="24"/>
        <v>#DIV/0!</v>
      </c>
      <c r="T87" s="231"/>
      <c r="U87" s="235"/>
      <c r="V87" s="230" t="e">
        <f t="shared" si="25"/>
        <v>#REF!</v>
      </c>
      <c r="W87" s="231"/>
      <c r="X87" s="235"/>
      <c r="Y87" s="230" t="e">
        <f t="shared" si="26"/>
        <v>#DIV/0!</v>
      </c>
      <c r="Z87" s="231"/>
      <c r="AA87" s="235"/>
      <c r="AB87" s="231"/>
      <c r="AC87" s="230">
        <f t="shared" si="27"/>
        <v>0</v>
      </c>
      <c r="AD87" s="230" t="e">
        <f t="shared" si="28"/>
        <v>#REF!</v>
      </c>
    </row>
    <row r="88" spans="2:30">
      <c r="B88" s="193" t="s">
        <v>7</v>
      </c>
      <c r="C88" s="227"/>
      <c r="D88" s="190"/>
      <c r="F88" s="235"/>
      <c r="G88" s="230" t="e">
        <f t="shared" si="20"/>
        <v>#DIV/0!</v>
      </c>
      <c r="H88" s="231"/>
      <c r="I88" s="235"/>
      <c r="J88" s="230" t="e">
        <f t="shared" si="21"/>
        <v>#DIV/0!</v>
      </c>
      <c r="K88" s="231"/>
      <c r="L88" s="235"/>
      <c r="M88" s="230" t="e">
        <f t="shared" si="22"/>
        <v>#DIV/0!</v>
      </c>
      <c r="N88" s="231"/>
      <c r="O88" s="235"/>
      <c r="P88" s="230" t="e">
        <f t="shared" si="23"/>
        <v>#DIV/0!</v>
      </c>
      <c r="Q88" s="231"/>
      <c r="R88" s="230">
        <f>SUM(F88,I88,L88,O88)</f>
        <v>0</v>
      </c>
      <c r="S88" s="230" t="e">
        <f t="shared" si="24"/>
        <v>#DIV/0!</v>
      </c>
      <c r="T88" s="231"/>
      <c r="U88" s="235"/>
      <c r="V88" s="230" t="e">
        <f t="shared" si="25"/>
        <v>#REF!</v>
      </c>
      <c r="W88" s="231"/>
      <c r="X88" s="235"/>
      <c r="Y88" s="230" t="e">
        <f t="shared" si="26"/>
        <v>#DIV/0!</v>
      </c>
      <c r="Z88" s="231"/>
      <c r="AA88" s="235"/>
      <c r="AB88" s="231"/>
      <c r="AC88" s="230">
        <f t="shared" si="27"/>
        <v>0</v>
      </c>
      <c r="AD88" s="230" t="e">
        <f t="shared" si="28"/>
        <v>#REF!</v>
      </c>
    </row>
    <row r="89" spans="2:30">
      <c r="B89" s="193" t="s">
        <v>7</v>
      </c>
      <c r="C89" s="227"/>
      <c r="D89" s="190"/>
      <c r="F89" s="235"/>
      <c r="G89" s="230" t="e">
        <f t="shared" si="20"/>
        <v>#DIV/0!</v>
      </c>
      <c r="H89" s="231"/>
      <c r="I89" s="235"/>
      <c r="J89" s="230" t="e">
        <f t="shared" si="21"/>
        <v>#DIV/0!</v>
      </c>
      <c r="K89" s="231"/>
      <c r="L89" s="235"/>
      <c r="M89" s="230" t="e">
        <f t="shared" si="22"/>
        <v>#DIV/0!</v>
      </c>
      <c r="N89" s="231"/>
      <c r="O89" s="235"/>
      <c r="P89" s="230" t="e">
        <f t="shared" si="23"/>
        <v>#DIV/0!</v>
      </c>
      <c r="Q89" s="231"/>
      <c r="R89" s="230">
        <f>SUM(F89,I89,L89,O89)</f>
        <v>0</v>
      </c>
      <c r="S89" s="230" t="e">
        <f t="shared" si="24"/>
        <v>#DIV/0!</v>
      </c>
      <c r="T89" s="231"/>
      <c r="U89" s="235"/>
      <c r="V89" s="230" t="e">
        <f t="shared" si="25"/>
        <v>#REF!</v>
      </c>
      <c r="W89" s="231"/>
      <c r="X89" s="235"/>
      <c r="Y89" s="230" t="e">
        <f t="shared" si="26"/>
        <v>#DIV/0!</v>
      </c>
      <c r="Z89" s="231"/>
      <c r="AA89" s="235"/>
      <c r="AB89" s="231"/>
      <c r="AC89" s="230">
        <f t="shared" si="27"/>
        <v>0</v>
      </c>
      <c r="AD89" s="230" t="e">
        <f t="shared" si="28"/>
        <v>#REF!</v>
      </c>
    </row>
    <row r="90" spans="2:30">
      <c r="B90" s="193" t="s">
        <v>7</v>
      </c>
      <c r="C90" s="227"/>
      <c r="D90" s="190"/>
      <c r="F90" s="235"/>
      <c r="G90" s="230" t="e">
        <f t="shared" si="20"/>
        <v>#DIV/0!</v>
      </c>
      <c r="H90" s="231"/>
      <c r="I90" s="235"/>
      <c r="J90" s="230" t="e">
        <f t="shared" si="21"/>
        <v>#DIV/0!</v>
      </c>
      <c r="K90" s="231"/>
      <c r="L90" s="235"/>
      <c r="M90" s="230" t="e">
        <f t="shared" si="22"/>
        <v>#DIV/0!</v>
      </c>
      <c r="N90" s="231"/>
      <c r="O90" s="235"/>
      <c r="P90" s="230" t="e">
        <f t="shared" si="23"/>
        <v>#DIV/0!</v>
      </c>
      <c r="Q90" s="231"/>
      <c r="R90" s="230">
        <f>SUM(F90,I90,L90,O90)</f>
        <v>0</v>
      </c>
      <c r="S90" s="230" t="e">
        <f t="shared" si="24"/>
        <v>#DIV/0!</v>
      </c>
      <c r="T90" s="231"/>
      <c r="U90" s="235"/>
      <c r="V90" s="230" t="e">
        <f t="shared" si="25"/>
        <v>#REF!</v>
      </c>
      <c r="W90" s="231"/>
      <c r="X90" s="235"/>
      <c r="Y90" s="230" t="e">
        <f t="shared" si="26"/>
        <v>#DIV/0!</v>
      </c>
      <c r="Z90" s="231"/>
      <c r="AA90" s="235"/>
      <c r="AB90" s="231"/>
      <c r="AC90" s="230">
        <f t="shared" si="27"/>
        <v>0</v>
      </c>
      <c r="AD90" s="230" t="e">
        <f t="shared" si="28"/>
        <v>#REF!</v>
      </c>
    </row>
    <row r="91" spans="2:30">
      <c r="B91" s="193" t="s">
        <v>7</v>
      </c>
      <c r="C91" s="227"/>
      <c r="D91" s="190"/>
      <c r="F91" s="230">
        <f>SUM(F76:F90)</f>
        <v>0</v>
      </c>
      <c r="G91" s="236" t="e">
        <f t="shared" si="20"/>
        <v>#DIV/0!</v>
      </c>
      <c r="H91" s="231"/>
      <c r="I91" s="230">
        <f>SUM(I76:I90)</f>
        <v>0</v>
      </c>
      <c r="J91" s="236" t="e">
        <f t="shared" si="21"/>
        <v>#DIV/0!</v>
      </c>
      <c r="K91" s="231"/>
      <c r="L91" s="230">
        <f>SUM(L76:L90)</f>
        <v>0</v>
      </c>
      <c r="M91" s="236" t="e">
        <f t="shared" si="22"/>
        <v>#DIV/0!</v>
      </c>
      <c r="N91" s="231"/>
      <c r="O91" s="230">
        <f>SUM(O76:O90)</f>
        <v>0</v>
      </c>
      <c r="P91" s="236" t="e">
        <f t="shared" si="23"/>
        <v>#DIV/0!</v>
      </c>
      <c r="Q91" s="231"/>
      <c r="R91" s="230">
        <f>SUM(R76:R90)</f>
        <v>0</v>
      </c>
      <c r="S91" s="236" t="e">
        <f t="shared" si="24"/>
        <v>#DIV/0!</v>
      </c>
      <c r="T91" s="231"/>
      <c r="U91" s="230">
        <f>SUM(U76:U90)</f>
        <v>0</v>
      </c>
      <c r="V91" s="236" t="e">
        <f t="shared" si="25"/>
        <v>#REF!</v>
      </c>
      <c r="W91" s="231"/>
      <c r="X91" s="238">
        <f>SUM(X76:X90)</f>
        <v>0</v>
      </c>
      <c r="Y91" s="236" t="e">
        <f t="shared" si="26"/>
        <v>#DIV/0!</v>
      </c>
      <c r="Z91" s="231"/>
      <c r="AA91" s="238">
        <f>SUM(AA76:AA90)</f>
        <v>0</v>
      </c>
      <c r="AB91" s="231"/>
      <c r="AC91" s="230">
        <f>SUM(AC76:AC90)</f>
        <v>0</v>
      </c>
      <c r="AD91" s="236" t="e">
        <f t="shared" si="28"/>
        <v>#REF!</v>
      </c>
    </row>
    <row r="93" spans="2:30">
      <c r="B93" t="s">
        <v>347</v>
      </c>
    </row>
    <row r="94" spans="2:30" ht="21.95" customHeight="1">
      <c r="B94" t="s">
        <v>346</v>
      </c>
      <c r="D94" s="237"/>
      <c r="F94" s="42" t="s">
        <v>345</v>
      </c>
      <c r="G94" s="389"/>
      <c r="H94" s="389"/>
      <c r="I94" s="389"/>
      <c r="J94" s="389"/>
      <c r="K94" s="389"/>
      <c r="L94" s="389"/>
      <c r="M94" s="389"/>
      <c r="N94" s="389"/>
      <c r="O94" s="389"/>
      <c r="P94" s="389"/>
      <c r="Q94" s="389"/>
      <c r="R94" s="389"/>
    </row>
    <row r="95" spans="2:30" ht="21.95" customHeight="1">
      <c r="F95" s="42" t="s">
        <v>344</v>
      </c>
      <c r="G95" s="389"/>
      <c r="H95" s="389"/>
      <c r="I95" s="389"/>
      <c r="J95" s="389"/>
      <c r="K95" s="389"/>
      <c r="L95" s="389"/>
      <c r="M95" s="389"/>
      <c r="N95" s="389"/>
      <c r="O95" s="389"/>
      <c r="P95" s="389"/>
      <c r="Q95" s="389"/>
      <c r="R95" s="389"/>
    </row>
    <row r="96" spans="2:30" ht="21.95" customHeight="1">
      <c r="B96" t="s">
        <v>343</v>
      </c>
      <c r="D96" s="237"/>
      <c r="F96" s="42" t="s">
        <v>342</v>
      </c>
      <c r="G96" s="389"/>
      <c r="H96" s="389"/>
      <c r="I96" s="389"/>
      <c r="J96" s="389"/>
      <c r="K96" s="389"/>
      <c r="L96" s="389"/>
      <c r="M96" s="389"/>
      <c r="N96" s="389"/>
      <c r="O96" s="389"/>
      <c r="P96" s="389"/>
      <c r="Q96" s="389"/>
      <c r="R96" s="389"/>
    </row>
    <row r="97" spans="2:18" ht="21.95" customHeight="1">
      <c r="F97" s="42" t="s">
        <v>341</v>
      </c>
      <c r="G97" s="389"/>
      <c r="H97" s="389"/>
      <c r="I97" s="389"/>
      <c r="J97" s="389"/>
      <c r="K97" s="389"/>
      <c r="L97" s="389"/>
      <c r="M97" s="389"/>
      <c r="N97" s="389"/>
      <c r="O97" s="389"/>
      <c r="P97" s="389"/>
      <c r="Q97" s="389"/>
      <c r="R97" s="389"/>
    </row>
    <row r="98" spans="2:18" ht="21.95" customHeight="1">
      <c r="B98" t="s">
        <v>340</v>
      </c>
      <c r="D98" s="237"/>
      <c r="F98" s="42" t="s">
        <v>93</v>
      </c>
      <c r="G98" s="389"/>
      <c r="H98" s="389"/>
      <c r="I98" s="389"/>
      <c r="J98" s="389"/>
      <c r="K98" s="389"/>
      <c r="L98" s="389"/>
      <c r="M98" s="389"/>
      <c r="N98" s="389"/>
      <c r="O98" s="389"/>
      <c r="P98" s="389"/>
      <c r="Q98" s="389"/>
      <c r="R98" s="389"/>
    </row>
  </sheetData>
  <mergeCells count="46">
    <mergeCell ref="AC14:AD14"/>
    <mergeCell ref="AC15:AD15"/>
    <mergeCell ref="AC16:AD16"/>
    <mergeCell ref="AC17:AD17"/>
    <mergeCell ref="X14:Y14"/>
    <mergeCell ref="X15:Y15"/>
    <mergeCell ref="X16:Y16"/>
    <mergeCell ref="X17:Y17"/>
    <mergeCell ref="U17:V17"/>
    <mergeCell ref="R14:S14"/>
    <mergeCell ref="R15:S15"/>
    <mergeCell ref="R16:S16"/>
    <mergeCell ref="R17:S17"/>
    <mergeCell ref="U15:V15"/>
    <mergeCell ref="U14:V14"/>
    <mergeCell ref="U16:V16"/>
    <mergeCell ref="I16:J16"/>
    <mergeCell ref="I17:J17"/>
    <mergeCell ref="F14:G14"/>
    <mergeCell ref="F15:G15"/>
    <mergeCell ref="F16:G16"/>
    <mergeCell ref="F17:G17"/>
    <mergeCell ref="I15:J15"/>
    <mergeCell ref="O16:P16"/>
    <mergeCell ref="O17:P17"/>
    <mergeCell ref="L14:M14"/>
    <mergeCell ref="L15:M15"/>
    <mergeCell ref="L16:M16"/>
    <mergeCell ref="L17:M17"/>
    <mergeCell ref="O15:P15"/>
    <mergeCell ref="B12:AD12"/>
    <mergeCell ref="G98:R98"/>
    <mergeCell ref="F13:G13"/>
    <mergeCell ref="AC13:AD13"/>
    <mergeCell ref="G94:R94"/>
    <mergeCell ref="G95:R95"/>
    <mergeCell ref="G96:R96"/>
    <mergeCell ref="G97:R97"/>
    <mergeCell ref="I13:J13"/>
    <mergeCell ref="L13:M13"/>
    <mergeCell ref="O13:P13"/>
    <mergeCell ref="R13:S13"/>
    <mergeCell ref="U13:V13"/>
    <mergeCell ref="X13:Y13"/>
    <mergeCell ref="I14:J14"/>
    <mergeCell ref="O14:P14"/>
  </mergeCells>
  <dataValidations count="3">
    <dataValidation type="list" allowBlank="1" showInputMessage="1" showErrorMessage="1" sqref="D98" xr:uid="{00000000-0002-0000-0D00-000002000000}">
      <formula1>"General Contractor, Architect, Construction Cost Estimator, Developer/Owner"</formula1>
    </dataValidation>
    <dataValidation type="list" allowBlank="1" showInputMessage="1" showErrorMessage="1" sqref="D96" xr:uid="{00000000-0002-0000-0D00-000001000000}">
      <formula1>"Davis Bacon, Georgia Prevailing, Market"</formula1>
    </dataValidation>
    <dataValidation type="list" allowBlank="1" showInputMessage="1" showErrorMessage="1" sqref="D94" xr:uid="{00000000-0002-0000-0D00-000000000000}">
      <formula1>"New Construction, Rehabilitation, New Construction/Rehabilitation"</formula1>
    </dataValidation>
  </dataValidations>
  <pageMargins left="0.75" right="0.75" top="0.75" bottom="0.75" header="0.5" footer="0.5"/>
  <pageSetup paperSize="5" scale="53" fitToHeight="2" orientation="landscape" horizontalDpi="4294967292" verticalDpi="4294967292" r:id="rId1"/>
  <rowBreaks count="2" manualBreakCount="2">
    <brk id="49" max="16383" man="1"/>
    <brk id="98" max="16383" man="1"/>
  </rowBreaks>
  <colBreaks count="1" manualBreakCount="1">
    <brk id="30" max="1048575" man="1"/>
  </col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S27"/>
  <sheetViews>
    <sheetView showGridLines="0" zoomScaleNormal="100" workbookViewId="0">
      <selection activeCell="H24" sqref="H24"/>
    </sheetView>
  </sheetViews>
  <sheetFormatPr defaultColWidth="11.42578125" defaultRowHeight="15"/>
  <cols>
    <col min="1" max="1" width="3.140625" customWidth="1"/>
    <col min="2" max="2" width="2.42578125" customWidth="1"/>
    <col min="3" max="3" width="39.7109375" bestFit="1" customWidth="1"/>
    <col min="4" max="4" width="13.7109375" bestFit="1" customWidth="1"/>
    <col min="5" max="5" width="15" customWidth="1"/>
    <col min="7" max="7" width="12.7109375" customWidth="1"/>
    <col min="8" max="8" width="12.42578125" customWidth="1"/>
    <col min="10" max="10" width="30.140625" customWidth="1"/>
  </cols>
  <sheetData>
    <row r="1" spans="1:19" s="101" customFormat="1" ht="19.5" customHeight="1">
      <c r="B1" s="97"/>
      <c r="C1" s="97"/>
      <c r="D1" s="97"/>
      <c r="E1" s="97"/>
      <c r="F1" s="97"/>
      <c r="G1" s="97"/>
      <c r="H1" s="97"/>
      <c r="I1" s="97"/>
      <c r="K1"/>
    </row>
    <row r="2" spans="1:19" s="101" customFormat="1" ht="19.5" customHeight="1">
      <c r="B2" s="97"/>
      <c r="C2" s="97"/>
      <c r="F2" s="122" t="s">
        <v>293</v>
      </c>
      <c r="K2"/>
    </row>
    <row r="3" spans="1:19" s="101" customFormat="1" ht="24" customHeight="1" thickBot="1">
      <c r="A3" s="123"/>
      <c r="B3" s="124"/>
      <c r="C3" s="124"/>
      <c r="D3" s="124"/>
      <c r="E3" s="124"/>
      <c r="F3" s="124"/>
      <c r="G3" s="124"/>
      <c r="H3" s="124"/>
      <c r="I3" s="124"/>
      <c r="J3" s="123"/>
      <c r="K3"/>
      <c r="L3"/>
      <c r="M3"/>
    </row>
    <row r="4" spans="1:19" s="101" customFormat="1" ht="22.5" customHeight="1">
      <c r="B4" s="125" t="s">
        <v>430</v>
      </c>
      <c r="C4" s="126"/>
      <c r="D4" s="126"/>
      <c r="E4" s="126"/>
      <c r="F4" s="126"/>
      <c r="G4" s="126"/>
      <c r="H4" s="126"/>
      <c r="I4" s="126"/>
      <c r="J4" s="126"/>
      <c r="K4"/>
      <c r="L4" s="126"/>
      <c r="M4" s="126"/>
      <c r="N4" s="126"/>
      <c r="O4" s="126"/>
      <c r="P4" s="126"/>
      <c r="Q4" s="126"/>
      <c r="R4" s="126"/>
      <c r="S4" s="126"/>
    </row>
    <row r="5" spans="1:19" ht="16.5" thickBot="1">
      <c r="C5" s="394" t="s">
        <v>428</v>
      </c>
      <c r="D5" s="394"/>
      <c r="E5" s="394"/>
      <c r="F5" s="394"/>
      <c r="G5" s="394"/>
      <c r="H5" s="394"/>
      <c r="I5" s="394"/>
      <c r="J5" s="394"/>
    </row>
    <row r="6" spans="1:19" ht="8.1" customHeight="1"/>
    <row r="7" spans="1:19" ht="8.1" customHeight="1"/>
    <row r="8" spans="1:19">
      <c r="C8" s="65" t="s">
        <v>433</v>
      </c>
      <c r="D8" s="65" t="s">
        <v>31</v>
      </c>
      <c r="E8" s="65" t="s">
        <v>88</v>
      </c>
    </row>
    <row r="9" spans="1:19">
      <c r="C9" s="48" t="s">
        <v>337</v>
      </c>
      <c r="D9" s="70">
        <v>0</v>
      </c>
      <c r="E9" s="48"/>
    </row>
    <row r="10" spans="1:19">
      <c r="C10" s="190" t="s">
        <v>336</v>
      </c>
      <c r="D10" s="191">
        <v>0</v>
      </c>
      <c r="E10" s="48"/>
    </row>
    <row r="11" spans="1:19">
      <c r="C11" s="48" t="s">
        <v>427</v>
      </c>
      <c r="D11" s="70">
        <v>0</v>
      </c>
      <c r="E11" s="48"/>
    </row>
    <row r="12" spans="1:19">
      <c r="C12" s="48" t="s">
        <v>335</v>
      </c>
      <c r="D12" s="70"/>
      <c r="E12" s="48"/>
    </row>
    <row r="13" spans="1:19">
      <c r="C13" s="66" t="s">
        <v>8</v>
      </c>
      <c r="D13" s="83">
        <f>SUM(D9:D12)</f>
        <v>0</v>
      </c>
    </row>
    <row r="16" spans="1:19" ht="8.1" customHeight="1"/>
    <row r="17" spans="3:10" ht="8.1" customHeight="1"/>
    <row r="18" spans="3:10" ht="16.5" thickBot="1">
      <c r="C18" s="394" t="s">
        <v>429</v>
      </c>
      <c r="D18" s="394"/>
      <c r="E18" s="394"/>
      <c r="F18" s="394"/>
      <c r="G18" s="394"/>
      <c r="H18" s="394"/>
      <c r="I18" s="394"/>
      <c r="J18" s="394"/>
    </row>
    <row r="19" spans="3:10" ht="8.1" customHeight="1"/>
    <row r="20" spans="3:10" ht="8.1" customHeight="1"/>
    <row r="21" spans="3:10" ht="8.1" customHeight="1"/>
    <row r="22" spans="3:10" ht="29.1" customHeight="1">
      <c r="C22" s="65" t="s">
        <v>434</v>
      </c>
      <c r="D22" s="65" t="s">
        <v>86</v>
      </c>
      <c r="E22" s="65" t="s">
        <v>31</v>
      </c>
      <c r="F22" s="65" t="s">
        <v>87</v>
      </c>
      <c r="G22" s="65" t="s">
        <v>92</v>
      </c>
      <c r="H22" s="65" t="s">
        <v>91</v>
      </c>
      <c r="I22" s="65" t="s">
        <v>143</v>
      </c>
      <c r="J22" s="65" t="s">
        <v>90</v>
      </c>
    </row>
    <row r="23" spans="3:10">
      <c r="C23" s="48" t="s">
        <v>431</v>
      </c>
      <c r="D23" s="48"/>
      <c r="E23" s="191">
        <v>0</v>
      </c>
      <c r="F23" s="67">
        <v>0</v>
      </c>
      <c r="G23" s="48">
        <v>0</v>
      </c>
      <c r="H23" s="48">
        <v>0</v>
      </c>
      <c r="I23" s="142"/>
      <c r="J23" s="84">
        <f>IF(E23&gt;0,ABS(PMT(F23,H23,E23)),0)</f>
        <v>0</v>
      </c>
    </row>
    <row r="24" spans="3:10">
      <c r="C24" s="48" t="s">
        <v>89</v>
      </c>
      <c r="D24" s="48"/>
      <c r="E24" s="70">
        <v>0</v>
      </c>
      <c r="F24" s="67"/>
      <c r="G24" s="48"/>
      <c r="H24" s="48"/>
      <c r="I24" s="142"/>
      <c r="J24" s="84">
        <f t="shared" ref="J24:J26" si="0">IF(E24&gt;0,ABS(PMT(F24,H24,E24)),0)</f>
        <v>0</v>
      </c>
    </row>
    <row r="25" spans="3:10">
      <c r="C25" s="48" t="s">
        <v>432</v>
      </c>
      <c r="D25" s="48"/>
      <c r="E25" s="70"/>
      <c r="F25" s="67"/>
      <c r="G25" s="48"/>
      <c r="H25" s="48"/>
      <c r="I25" s="142"/>
      <c r="J25" s="84">
        <f t="shared" si="0"/>
        <v>0</v>
      </c>
    </row>
    <row r="26" spans="3:10">
      <c r="C26" s="48" t="s">
        <v>7</v>
      </c>
      <c r="D26" s="48"/>
      <c r="E26" s="70"/>
      <c r="F26" s="67"/>
      <c r="G26" s="48"/>
      <c r="H26" s="48"/>
      <c r="I26" s="142"/>
      <c r="J26" s="84">
        <f t="shared" si="0"/>
        <v>0</v>
      </c>
    </row>
    <row r="27" spans="3:10">
      <c r="C27" s="66" t="s">
        <v>8</v>
      </c>
      <c r="E27" s="85">
        <f>SUM(E23:E26)</f>
        <v>0</v>
      </c>
      <c r="J27" s="83">
        <f>SUM(J23:J26)</f>
        <v>0</v>
      </c>
    </row>
  </sheetData>
  <mergeCells count="2">
    <mergeCell ref="C5:J5"/>
    <mergeCell ref="C18:J18"/>
  </mergeCells>
  <phoneticPr fontId="18" type="noConversion"/>
  <dataValidations count="1">
    <dataValidation type="list" allowBlank="1" showInputMessage="1" showErrorMessage="1" sqref="I23:I26" xr:uid="{00000000-0002-0000-0C00-000000000000}">
      <formula1>"Yes, No"</formula1>
    </dataValidation>
  </dataValidations>
  <pageMargins left="0.75" right="0.75" top="1" bottom="1" header="0.5" footer="0.5"/>
  <pageSetup scale="54" orientation="portrait" horizontalDpi="4294967292" verticalDpi="4294967292" r:id="rId1"/>
  <headerFooter>
    <oddFooter>&amp;LWWW.INVESTATLANTA.COM&amp;C&amp;A&amp;R&amp;P</oddFooter>
  </headerFooter>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9EAB63B6-0A1B-4896-ACEC-A7C9BF364500}">
          <x14:formula1>
            <xm:f>Sheet1!H2:H5</xm:f>
          </x14:formula1>
          <xm:sqref>C26</xm:sqref>
        </x14:dataValidation>
      </x14:dataValidations>
    </ex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88405-B4F8-42CE-8B51-3B582EF05DA0}">
  <sheetPr>
    <pageSetUpPr fitToPage="1"/>
  </sheetPr>
  <dimension ref="A1:T53"/>
  <sheetViews>
    <sheetView showGridLines="0" zoomScale="118" zoomScaleNormal="118" zoomScaleSheetLayoutView="100" workbookViewId="0">
      <selection activeCell="D11" sqref="D11"/>
    </sheetView>
  </sheetViews>
  <sheetFormatPr defaultRowHeight="15"/>
  <cols>
    <col min="2" max="2" width="6.85546875" customWidth="1"/>
    <col min="3" max="3" width="10.7109375" customWidth="1"/>
    <col min="10" max="10" width="9" customWidth="1"/>
    <col min="13" max="13" width="10.5703125" bestFit="1" customWidth="1"/>
  </cols>
  <sheetData>
    <row r="1" spans="1:20" s="101" customFormat="1" ht="19.5" customHeight="1">
      <c r="A1" s="395" t="s">
        <v>293</v>
      </c>
      <c r="B1" s="395"/>
      <c r="C1" s="395"/>
      <c r="D1" s="395"/>
      <c r="E1" s="395"/>
      <c r="F1" s="395"/>
      <c r="G1" s="395"/>
      <c r="H1" s="395"/>
      <c r="I1" s="395"/>
      <c r="J1" s="395"/>
      <c r="K1" s="395"/>
      <c r="L1" s="395"/>
      <c r="M1" s="395"/>
      <c r="N1" s="395"/>
      <c r="O1" s="395"/>
      <c r="P1" s="395"/>
      <c r="Q1" s="395"/>
      <c r="R1" s="395"/>
      <c r="S1" s="395"/>
      <c r="T1" s="395"/>
    </row>
    <row r="2" spans="1:20" s="101" customFormat="1" ht="19.5" customHeight="1">
      <c r="A2" s="395"/>
      <c r="B2" s="395"/>
      <c r="C2" s="395"/>
      <c r="D2" s="395"/>
      <c r="E2" s="395"/>
      <c r="F2" s="395"/>
      <c r="G2" s="395"/>
      <c r="H2" s="395"/>
      <c r="I2" s="395"/>
      <c r="J2" s="395"/>
      <c r="K2" s="395"/>
      <c r="L2" s="395"/>
      <c r="M2" s="395"/>
      <c r="N2" s="395"/>
      <c r="O2" s="395"/>
      <c r="P2" s="395"/>
      <c r="Q2" s="395"/>
      <c r="R2" s="395"/>
      <c r="S2" s="395"/>
      <c r="T2" s="395"/>
    </row>
    <row r="3" spans="1:20" s="101" customFormat="1" ht="36.75" customHeight="1" thickBot="1">
      <c r="A3" s="395"/>
      <c r="B3" s="395"/>
      <c r="C3" s="395"/>
      <c r="D3" s="395"/>
      <c r="E3" s="395"/>
      <c r="F3" s="395"/>
      <c r="G3" s="395"/>
      <c r="H3" s="395"/>
      <c r="I3" s="395"/>
      <c r="J3" s="395"/>
      <c r="K3" s="395"/>
      <c r="L3" s="395"/>
      <c r="M3" s="395"/>
      <c r="N3" s="395"/>
      <c r="O3" s="395"/>
      <c r="P3" s="395"/>
      <c r="Q3" s="395"/>
      <c r="R3" s="395"/>
      <c r="S3" s="395"/>
      <c r="T3" s="395"/>
    </row>
    <row r="4" spans="1:20" s="101" customFormat="1" ht="22.5" customHeight="1">
      <c r="A4" s="259"/>
      <c r="B4" s="262" t="s">
        <v>439</v>
      </c>
      <c r="C4" s="260"/>
      <c r="D4" s="260"/>
      <c r="E4" s="260"/>
      <c r="F4" s="260"/>
      <c r="G4" s="260"/>
      <c r="H4" s="260"/>
      <c r="I4" s="260"/>
      <c r="J4" s="260"/>
      <c r="K4" s="201"/>
      <c r="L4" s="260"/>
      <c r="M4" s="260"/>
      <c r="N4" s="260"/>
      <c r="O4" s="260"/>
      <c r="P4" s="260"/>
      <c r="Q4" s="260"/>
      <c r="R4" s="260"/>
      <c r="S4" s="260"/>
      <c r="T4" s="259"/>
    </row>
    <row r="5" spans="1:20" ht="9.75" customHeight="1" thickBot="1"/>
    <row r="6" spans="1:20">
      <c r="A6" s="202"/>
      <c r="B6" s="201"/>
      <c r="C6" s="201"/>
      <c r="D6" s="201"/>
      <c r="E6" s="201"/>
      <c r="F6" s="201"/>
      <c r="G6" s="201"/>
      <c r="H6" s="201"/>
      <c r="I6" s="201"/>
      <c r="J6" s="201"/>
      <c r="K6" s="201"/>
      <c r="L6" s="201"/>
      <c r="M6" s="201"/>
      <c r="N6" s="201"/>
      <c r="O6" s="201"/>
      <c r="P6" s="201"/>
      <c r="Q6" s="201"/>
      <c r="R6" s="201"/>
      <c r="S6" s="200"/>
    </row>
    <row r="7" spans="1:20">
      <c r="A7" s="403" t="s">
        <v>244</v>
      </c>
      <c r="B7" s="404"/>
      <c r="C7" s="404"/>
      <c r="D7" s="404"/>
      <c r="E7" s="404"/>
      <c r="F7" s="404"/>
      <c r="G7" s="404"/>
      <c r="H7" s="404"/>
      <c r="I7" s="404"/>
      <c r="J7" s="404"/>
      <c r="K7" s="404"/>
      <c r="L7" s="404"/>
      <c r="M7" s="404"/>
      <c r="N7" s="404"/>
      <c r="O7" s="404"/>
      <c r="P7" s="404"/>
      <c r="Q7" s="404"/>
      <c r="R7" s="404"/>
      <c r="S7" s="154"/>
    </row>
    <row r="8" spans="1:20">
      <c r="A8" s="155"/>
      <c r="B8" s="43"/>
      <c r="C8" s="43"/>
      <c r="D8" s="43"/>
      <c r="E8" s="43"/>
      <c r="F8" s="43"/>
      <c r="G8" s="43"/>
      <c r="H8" s="43"/>
      <c r="I8" s="43"/>
      <c r="J8" s="43"/>
      <c r="K8" s="43"/>
      <c r="L8" s="43"/>
      <c r="M8" s="43"/>
      <c r="N8" s="43"/>
      <c r="O8" s="43"/>
      <c r="P8" s="43"/>
      <c r="Q8" s="43"/>
      <c r="R8" s="43"/>
      <c r="S8" s="154"/>
    </row>
    <row r="9" spans="1:20">
      <c r="A9" s="396" t="s">
        <v>243</v>
      </c>
      <c r="B9" s="397"/>
      <c r="C9" s="400"/>
      <c r="D9" s="400"/>
      <c r="E9" s="400"/>
      <c r="F9" s="400"/>
      <c r="G9" s="146" t="s">
        <v>242</v>
      </c>
      <c r="H9" s="400"/>
      <c r="I9" s="400"/>
      <c r="J9" s="397" t="s">
        <v>241</v>
      </c>
      <c r="K9" s="397"/>
      <c r="N9" s="199" t="s">
        <v>240</v>
      </c>
      <c r="O9" s="43"/>
      <c r="P9" s="43"/>
      <c r="Q9" s="43"/>
      <c r="R9" s="43"/>
      <c r="S9" s="154"/>
    </row>
    <row r="10" spans="1:20">
      <c r="A10" s="155"/>
      <c r="B10" s="43"/>
      <c r="C10" s="43"/>
      <c r="D10" s="43"/>
      <c r="E10" s="43"/>
      <c r="F10" s="43"/>
      <c r="G10" s="43"/>
      <c r="H10" s="43"/>
      <c r="I10" s="43"/>
      <c r="J10" s="419" t="s">
        <v>239</v>
      </c>
      <c r="K10" s="419"/>
      <c r="L10" s="190"/>
      <c r="N10" s="198" t="s">
        <v>238</v>
      </c>
      <c r="O10" s="43"/>
      <c r="P10" s="190"/>
      <c r="Q10" s="43"/>
      <c r="R10" s="43"/>
      <c r="S10" s="154"/>
    </row>
    <row r="11" spans="1:20">
      <c r="A11" s="155"/>
      <c r="B11" s="43"/>
      <c r="C11" s="43"/>
      <c r="D11" s="43"/>
      <c r="E11" s="43"/>
      <c r="F11" s="43"/>
      <c r="G11" s="43"/>
      <c r="H11" s="43"/>
      <c r="I11" s="43"/>
      <c r="J11" s="419" t="s">
        <v>237</v>
      </c>
      <c r="K11" s="419"/>
      <c r="L11" s="190"/>
      <c r="N11" s="198" t="s">
        <v>236</v>
      </c>
      <c r="O11" s="43"/>
      <c r="P11" s="190"/>
      <c r="Q11" s="43"/>
      <c r="R11" s="43"/>
      <c r="S11" s="154"/>
    </row>
    <row r="12" spans="1:20">
      <c r="A12" s="155"/>
      <c r="B12" s="43"/>
      <c r="C12" s="43"/>
      <c r="D12" s="43"/>
      <c r="E12" s="43"/>
      <c r="F12" s="43"/>
      <c r="G12" s="43"/>
      <c r="H12" s="43"/>
      <c r="I12" s="43"/>
      <c r="J12" s="43"/>
      <c r="K12" s="43"/>
      <c r="L12" s="43"/>
      <c r="M12" s="43"/>
      <c r="N12" s="43"/>
      <c r="O12" s="43"/>
      <c r="P12" s="43"/>
      <c r="Q12" s="43"/>
      <c r="R12" s="43"/>
      <c r="S12" s="154"/>
    </row>
    <row r="13" spans="1:20">
      <c r="A13" s="396" t="s">
        <v>235</v>
      </c>
      <c r="B13" s="397"/>
      <c r="C13" s="400"/>
      <c r="D13" s="400"/>
      <c r="E13" s="400"/>
      <c r="F13" s="400"/>
      <c r="G13" s="400"/>
      <c r="H13" s="400"/>
      <c r="I13" s="284"/>
      <c r="J13" s="43"/>
      <c r="K13" s="43"/>
      <c r="L13" s="401" t="s">
        <v>234</v>
      </c>
      <c r="M13" s="401"/>
      <c r="N13" s="401"/>
      <c r="O13" s="405"/>
      <c r="P13" s="400"/>
      <c r="Q13" s="400"/>
      <c r="R13" s="400"/>
      <c r="S13" s="154"/>
    </row>
    <row r="14" spans="1:20">
      <c r="A14" s="155"/>
      <c r="B14" s="43"/>
      <c r="C14" s="146" t="s">
        <v>233</v>
      </c>
      <c r="D14" s="43"/>
      <c r="E14" s="43"/>
      <c r="F14" s="43"/>
      <c r="G14" s="146" t="s">
        <v>232</v>
      </c>
      <c r="H14" s="43"/>
      <c r="I14" s="146" t="s">
        <v>231</v>
      </c>
      <c r="J14" s="43"/>
      <c r="K14" s="43"/>
      <c r="L14" s="43"/>
      <c r="M14" s="43"/>
      <c r="N14" s="43"/>
      <c r="O14" s="43"/>
      <c r="P14" s="43"/>
      <c r="Q14" s="43"/>
      <c r="R14" s="43"/>
      <c r="S14" s="154"/>
    </row>
    <row r="15" spans="1:20">
      <c r="A15" s="155"/>
      <c r="B15" s="43"/>
      <c r="C15" s="43"/>
      <c r="D15" s="43"/>
      <c r="E15" s="43"/>
      <c r="F15" s="43"/>
      <c r="G15" s="43"/>
      <c r="H15" s="43"/>
      <c r="I15" s="43"/>
      <c r="J15" s="43"/>
      <c r="K15" s="43"/>
      <c r="L15" s="43"/>
      <c r="M15" s="43"/>
      <c r="N15" s="43"/>
      <c r="O15" s="43"/>
      <c r="P15" s="43"/>
      <c r="Q15" s="43"/>
      <c r="R15" s="43"/>
      <c r="S15" s="154"/>
    </row>
    <row r="16" spans="1:20">
      <c r="A16" s="155"/>
      <c r="B16" s="43"/>
      <c r="C16" s="43"/>
      <c r="D16" s="43"/>
      <c r="E16" s="401" t="s">
        <v>230</v>
      </c>
      <c r="F16" s="401"/>
      <c r="G16" s="401"/>
      <c r="H16" s="402"/>
      <c r="I16" s="402"/>
      <c r="J16" s="43"/>
      <c r="L16" s="401" t="s">
        <v>229</v>
      </c>
      <c r="M16" s="401"/>
      <c r="N16" s="401"/>
      <c r="O16" s="401"/>
      <c r="P16" s="400"/>
      <c r="Q16" s="400"/>
      <c r="R16" s="400"/>
      <c r="S16" s="154"/>
    </row>
    <row r="17" spans="1:19">
      <c r="A17" s="155"/>
      <c r="B17" s="43"/>
      <c r="C17" s="43"/>
      <c r="D17" s="43"/>
      <c r="E17" s="43"/>
      <c r="F17" s="43"/>
      <c r="G17" s="43"/>
      <c r="H17" s="43"/>
      <c r="I17" s="43"/>
      <c r="J17" s="43"/>
      <c r="K17" s="43"/>
      <c r="L17" s="43"/>
      <c r="M17" s="43"/>
      <c r="N17" s="43"/>
      <c r="O17" s="43"/>
      <c r="P17" s="43"/>
      <c r="Q17" s="43"/>
      <c r="R17" s="43"/>
      <c r="S17" s="154"/>
    </row>
    <row r="18" spans="1:19" ht="30" customHeight="1">
      <c r="A18" s="396" t="s">
        <v>228</v>
      </c>
      <c r="B18" s="397"/>
      <c r="C18" s="397"/>
      <c r="D18" s="397"/>
      <c r="E18" s="43"/>
      <c r="F18" s="43"/>
      <c r="G18" s="43"/>
      <c r="H18" s="43"/>
      <c r="I18" s="43"/>
      <c r="J18" s="43"/>
      <c r="K18" s="43"/>
      <c r="L18" s="43"/>
      <c r="M18" s="43"/>
      <c r="N18" s="43"/>
      <c r="O18" s="43"/>
      <c r="P18" s="43"/>
      <c r="Q18" s="43"/>
      <c r="R18" s="43"/>
      <c r="S18" s="154"/>
    </row>
    <row r="19" spans="1:19">
      <c r="A19" s="398" t="s">
        <v>227</v>
      </c>
      <c r="B19" s="399"/>
      <c r="C19" s="399"/>
      <c r="D19" s="399"/>
      <c r="E19" s="399"/>
      <c r="F19" s="399"/>
      <c r="G19" s="399"/>
      <c r="H19" s="399"/>
      <c r="I19" s="399"/>
      <c r="J19" s="399"/>
      <c r="K19" s="399"/>
      <c r="L19" s="399"/>
      <c r="M19" s="399"/>
      <c r="N19" s="399"/>
      <c r="O19" s="399"/>
      <c r="P19" s="399"/>
      <c r="Q19" s="399"/>
      <c r="R19" s="43"/>
      <c r="S19" s="154"/>
    </row>
    <row r="20" spans="1:19">
      <c r="A20" s="155"/>
      <c r="B20" s="43"/>
      <c r="C20" s="43"/>
      <c r="D20" s="43"/>
      <c r="E20" s="43"/>
      <c r="F20" s="43"/>
      <c r="G20" s="43"/>
      <c r="H20" s="43"/>
      <c r="I20" s="43"/>
      <c r="J20" s="43"/>
      <c r="K20" s="43"/>
      <c r="L20" s="43"/>
      <c r="M20" s="43"/>
      <c r="N20" s="43"/>
      <c r="O20" s="43"/>
      <c r="P20" s="43"/>
      <c r="Q20" s="43"/>
      <c r="R20" s="43"/>
      <c r="S20" s="154"/>
    </row>
    <row r="21" spans="1:19">
      <c r="A21" s="417" t="s">
        <v>226</v>
      </c>
      <c r="B21" s="418"/>
      <c r="C21" s="146">
        <v>0</v>
      </c>
      <c r="D21" s="146">
        <v>1</v>
      </c>
      <c r="E21" s="146">
        <v>2</v>
      </c>
      <c r="F21" s="146">
        <v>3</v>
      </c>
      <c r="G21" s="146">
        <v>4</v>
      </c>
      <c r="H21" s="146">
        <v>5</v>
      </c>
      <c r="I21" s="146">
        <v>6</v>
      </c>
      <c r="J21" s="146">
        <v>7</v>
      </c>
      <c r="K21" s="146">
        <v>8</v>
      </c>
      <c r="L21" s="146">
        <v>9</v>
      </c>
      <c r="M21" s="146">
        <v>10</v>
      </c>
      <c r="N21" s="43"/>
      <c r="O21" s="43"/>
      <c r="P21" s="43"/>
      <c r="Q21" s="43"/>
      <c r="R21" s="43"/>
      <c r="S21" s="154"/>
    </row>
    <row r="22" spans="1:19">
      <c r="A22" s="417" t="s">
        <v>225</v>
      </c>
      <c r="B22" s="418"/>
      <c r="C22" s="190"/>
      <c r="D22" s="190"/>
      <c r="E22" s="190"/>
      <c r="F22" s="190"/>
      <c r="G22" s="190"/>
      <c r="H22" s="190"/>
      <c r="I22" s="190"/>
      <c r="J22" s="190"/>
      <c r="K22" s="190"/>
      <c r="L22" s="190"/>
      <c r="M22" s="190"/>
      <c r="N22" s="43"/>
      <c r="O22" s="43"/>
      <c r="P22" s="43"/>
      <c r="Q22" s="43"/>
      <c r="R22" s="43"/>
      <c r="S22" s="154"/>
    </row>
    <row r="23" spans="1:19">
      <c r="A23" s="417" t="s">
        <v>224</v>
      </c>
      <c r="B23" s="418"/>
      <c r="C23" s="285"/>
      <c r="D23" s="285"/>
      <c r="E23" s="285"/>
      <c r="F23" s="285"/>
      <c r="G23" s="285"/>
      <c r="H23" s="285"/>
      <c r="I23" s="285"/>
      <c r="J23" s="285"/>
      <c r="K23" s="285"/>
      <c r="L23" s="285"/>
      <c r="M23" s="285"/>
      <c r="N23" s="43"/>
      <c r="O23" s="43"/>
      <c r="P23" s="43"/>
      <c r="Q23" s="43"/>
      <c r="R23" s="43"/>
      <c r="S23" s="154"/>
    </row>
    <row r="24" spans="1:19">
      <c r="A24" s="155"/>
      <c r="B24" s="43"/>
      <c r="C24" s="196" t="s">
        <v>223</v>
      </c>
      <c r="D24" s="43"/>
      <c r="E24" s="43"/>
      <c r="F24" s="43"/>
      <c r="G24" s="43"/>
      <c r="H24" s="43"/>
      <c r="I24" s="43"/>
      <c r="J24" s="43"/>
      <c r="K24" s="425" t="s">
        <v>222</v>
      </c>
      <c r="L24" s="425"/>
      <c r="M24" s="286">
        <f>SUM(C22:M22)</f>
        <v>0</v>
      </c>
      <c r="N24" s="43"/>
      <c r="O24" s="43"/>
      <c r="P24" s="43"/>
      <c r="Q24" s="43"/>
      <c r="R24" s="43"/>
      <c r="S24" s="154"/>
    </row>
    <row r="25" spans="1:19">
      <c r="A25" s="155"/>
      <c r="B25" s="43"/>
      <c r="C25" s="43"/>
      <c r="D25" s="43"/>
      <c r="E25" s="43"/>
      <c r="F25" s="43"/>
      <c r="G25" s="43"/>
      <c r="H25" s="43"/>
      <c r="I25" s="43"/>
      <c r="J25" s="43"/>
      <c r="K25" s="419" t="s">
        <v>221</v>
      </c>
      <c r="L25" s="419"/>
      <c r="M25" s="287">
        <f>IFERROR(((D22*D23)+(E22*E23)+(F22*F23)+(G22*G23)+(H22*H23)+(I22*I23)+(J22*J23)+(K22*K23)+(L22*L23)+(M22*M23))/M24,0)</f>
        <v>0</v>
      </c>
      <c r="N25" s="43"/>
      <c r="O25" s="43"/>
      <c r="P25" s="43"/>
      <c r="Q25" s="43"/>
      <c r="R25" s="43"/>
      <c r="S25" s="154"/>
    </row>
    <row r="26" spans="1:19">
      <c r="A26" s="155"/>
      <c r="B26" s="43"/>
      <c r="C26" s="43"/>
      <c r="D26" s="43"/>
      <c r="E26" s="43"/>
      <c r="F26" s="43"/>
      <c r="G26" s="43"/>
      <c r="H26" s="43"/>
      <c r="I26" s="43"/>
      <c r="J26" s="43"/>
      <c r="K26" s="43"/>
      <c r="L26" s="43"/>
      <c r="M26" s="43"/>
      <c r="N26" s="43"/>
      <c r="O26" s="43"/>
      <c r="P26" s="43"/>
      <c r="Q26" s="43"/>
      <c r="R26" s="43"/>
      <c r="S26" s="154"/>
    </row>
    <row r="27" spans="1:19" ht="30" customHeight="1">
      <c r="A27" s="396" t="s">
        <v>220</v>
      </c>
      <c r="B27" s="397"/>
      <c r="C27" s="397"/>
      <c r="D27" s="397"/>
      <c r="E27" s="397"/>
      <c r="F27" s="43"/>
      <c r="G27" s="43"/>
      <c r="H27" s="43"/>
      <c r="I27" s="43"/>
      <c r="J27" s="43"/>
      <c r="K27" s="43"/>
      <c r="L27" s="43"/>
      <c r="M27" s="43"/>
      <c r="N27" s="43"/>
      <c r="O27" s="43"/>
      <c r="P27" s="43"/>
      <c r="Q27" s="43"/>
      <c r="R27" s="43"/>
      <c r="S27" s="154"/>
    </row>
    <row r="28" spans="1:19">
      <c r="A28" s="398" t="s">
        <v>219</v>
      </c>
      <c r="B28" s="399"/>
      <c r="C28" s="399"/>
      <c r="D28" s="399"/>
      <c r="E28" s="399"/>
      <c r="F28" s="399"/>
      <c r="G28" s="399"/>
      <c r="H28" s="399"/>
      <c r="I28" s="399"/>
      <c r="J28" s="399"/>
      <c r="K28" s="399"/>
      <c r="L28" s="399"/>
      <c r="M28" s="399"/>
      <c r="N28" s="399"/>
      <c r="O28" s="399"/>
      <c r="P28" s="399"/>
      <c r="Q28" s="399"/>
      <c r="R28" s="43"/>
      <c r="S28" s="154"/>
    </row>
    <row r="29" spans="1:19">
      <c r="A29" s="155"/>
      <c r="B29" s="43"/>
      <c r="C29" s="43"/>
      <c r="D29" s="43"/>
      <c r="E29" s="43"/>
      <c r="F29" s="43"/>
      <c r="G29" s="43"/>
      <c r="H29" s="43"/>
      <c r="I29" s="43"/>
      <c r="J29" s="43"/>
      <c r="K29" s="43"/>
      <c r="L29" s="43"/>
      <c r="M29" s="43"/>
      <c r="N29" s="43"/>
      <c r="O29" s="43"/>
      <c r="P29" s="43"/>
      <c r="Q29" s="43"/>
      <c r="R29" s="43"/>
      <c r="S29" s="154"/>
    </row>
    <row r="30" spans="1:19">
      <c r="A30" s="423" t="s">
        <v>218</v>
      </c>
      <c r="B30" s="424"/>
      <c r="C30" s="424"/>
      <c r="D30" s="424"/>
      <c r="E30" s="43"/>
      <c r="F30" s="43"/>
      <c r="G30" s="43"/>
      <c r="H30" s="43"/>
      <c r="I30" s="43"/>
      <c r="J30" s="43"/>
      <c r="K30" s="43"/>
      <c r="L30" s="43"/>
      <c r="M30" s="43"/>
      <c r="N30" s="43"/>
      <c r="O30" s="43"/>
      <c r="P30" s="43"/>
      <c r="Q30" s="43"/>
      <c r="R30" s="43"/>
      <c r="S30" s="154"/>
    </row>
    <row r="31" spans="1:19">
      <c r="A31" s="155"/>
      <c r="B31" s="146" t="s">
        <v>217</v>
      </c>
      <c r="C31" s="146">
        <v>0</v>
      </c>
      <c r="D31" s="146">
        <v>1</v>
      </c>
      <c r="E31" s="146">
        <v>2</v>
      </c>
      <c r="F31" s="146">
        <v>3</v>
      </c>
      <c r="G31" s="146">
        <v>4</v>
      </c>
      <c r="H31" s="146">
        <v>5</v>
      </c>
      <c r="I31" s="146">
        <v>6</v>
      </c>
      <c r="J31" s="146">
        <v>7</v>
      </c>
      <c r="K31" s="146">
        <v>8</v>
      </c>
      <c r="L31" s="146">
        <v>9</v>
      </c>
      <c r="M31" s="146">
        <v>10</v>
      </c>
      <c r="N31" s="43"/>
      <c r="O31" s="43"/>
      <c r="P31" s="43"/>
      <c r="Q31" s="43"/>
      <c r="R31" s="43"/>
      <c r="S31" s="154"/>
    </row>
    <row r="32" spans="1:19">
      <c r="A32" s="155"/>
      <c r="B32" s="146" t="s">
        <v>216</v>
      </c>
      <c r="C32" s="288"/>
      <c r="D32" s="288"/>
      <c r="E32" s="288"/>
      <c r="F32" s="288"/>
      <c r="G32" s="288"/>
      <c r="H32" s="288"/>
      <c r="I32" s="288"/>
      <c r="J32" s="288"/>
      <c r="K32" s="288"/>
      <c r="L32" s="288"/>
      <c r="M32" s="288"/>
      <c r="N32" s="43"/>
      <c r="O32" s="43"/>
      <c r="P32" s="43"/>
      <c r="Q32" s="43"/>
      <c r="R32" s="43"/>
      <c r="S32" s="154"/>
    </row>
    <row r="33" spans="1:19">
      <c r="A33" s="155"/>
      <c r="B33" s="43"/>
      <c r="C33" s="43"/>
      <c r="D33" s="43"/>
      <c r="E33" s="43"/>
      <c r="F33" s="43"/>
      <c r="G33" s="43"/>
      <c r="H33" s="43"/>
      <c r="I33" s="419" t="s">
        <v>215</v>
      </c>
      <c r="J33" s="419"/>
      <c r="K33" s="419"/>
      <c r="L33" s="419"/>
      <c r="M33" s="287">
        <f>SUM(C32:M32)</f>
        <v>0</v>
      </c>
      <c r="N33" s="43"/>
      <c r="O33" s="43"/>
      <c r="P33" s="43"/>
      <c r="Q33" s="43"/>
      <c r="R33" s="43"/>
      <c r="S33" s="154"/>
    </row>
    <row r="34" spans="1:19">
      <c r="A34" s="155"/>
      <c r="B34" s="43"/>
      <c r="C34" s="43"/>
      <c r="D34" s="43"/>
      <c r="E34" s="43"/>
      <c r="F34" s="43"/>
      <c r="G34" s="43"/>
      <c r="H34" s="43"/>
      <c r="I34" s="43"/>
      <c r="J34" s="43"/>
      <c r="K34" s="43"/>
      <c r="L34" s="43"/>
      <c r="M34" s="43"/>
      <c r="N34" s="43"/>
      <c r="O34" s="43"/>
      <c r="P34" s="43"/>
      <c r="Q34" s="43"/>
      <c r="R34" s="43"/>
      <c r="S34" s="154"/>
    </row>
    <row r="35" spans="1:19">
      <c r="A35" s="423" t="s">
        <v>214</v>
      </c>
      <c r="B35" s="424"/>
      <c r="C35" s="424"/>
      <c r="D35" s="424"/>
      <c r="E35" s="43"/>
      <c r="F35" s="43"/>
      <c r="G35" s="43"/>
      <c r="H35" s="43"/>
      <c r="I35" s="43"/>
      <c r="J35" s="43"/>
      <c r="K35" s="43"/>
      <c r="L35" s="43"/>
      <c r="M35" s="43"/>
      <c r="N35" s="43"/>
      <c r="O35" s="43"/>
      <c r="P35" s="43"/>
      <c r="Q35" s="43"/>
      <c r="R35" s="43"/>
      <c r="S35" s="154"/>
    </row>
    <row r="36" spans="1:19">
      <c r="A36" s="197" t="s">
        <v>213</v>
      </c>
      <c r="B36" s="190"/>
      <c r="C36" s="190"/>
      <c r="D36" s="190"/>
      <c r="E36" s="190"/>
      <c r="F36" s="190"/>
      <c r="G36" s="190"/>
      <c r="H36" s="190"/>
      <c r="I36" s="190"/>
      <c r="J36" s="190"/>
      <c r="K36" s="190"/>
      <c r="L36" s="190"/>
      <c r="M36" s="190"/>
      <c r="N36" s="43"/>
      <c r="O36" s="43"/>
      <c r="P36" s="43"/>
      <c r="Q36" s="43"/>
      <c r="R36" s="43"/>
      <c r="S36" s="154"/>
    </row>
    <row r="37" spans="1:19">
      <c r="A37" s="197" t="s">
        <v>212</v>
      </c>
      <c r="B37" s="190"/>
      <c r="C37" s="190"/>
      <c r="D37" s="190"/>
      <c r="E37" s="190"/>
      <c r="F37" s="190"/>
      <c r="G37" s="190"/>
      <c r="H37" s="190"/>
      <c r="I37" s="190"/>
      <c r="J37" s="190"/>
      <c r="K37" s="190"/>
      <c r="L37" s="190"/>
      <c r="M37" s="190"/>
      <c r="N37" s="43"/>
      <c r="O37" s="43"/>
      <c r="P37" s="43"/>
      <c r="Q37" s="43"/>
      <c r="R37" s="43"/>
      <c r="S37" s="154"/>
    </row>
    <row r="38" spans="1:19">
      <c r="A38" s="197" t="s">
        <v>211</v>
      </c>
      <c r="B38" s="190"/>
      <c r="C38" s="190"/>
      <c r="D38" s="190"/>
      <c r="E38" s="190"/>
      <c r="F38" s="190"/>
      <c r="G38" s="190"/>
      <c r="H38" s="190"/>
      <c r="I38" s="190"/>
      <c r="J38" s="190"/>
      <c r="K38" s="190"/>
      <c r="L38" s="190"/>
      <c r="M38" s="190"/>
      <c r="N38" s="43"/>
      <c r="O38" s="43"/>
      <c r="P38" s="43"/>
      <c r="Q38" s="43"/>
      <c r="R38" s="43"/>
      <c r="S38" s="154"/>
    </row>
    <row r="39" spans="1:19">
      <c r="A39" s="197" t="s">
        <v>210</v>
      </c>
      <c r="B39" s="190"/>
      <c r="C39" s="190"/>
      <c r="D39" s="190"/>
      <c r="E39" s="190"/>
      <c r="F39" s="190"/>
      <c r="G39" s="190"/>
      <c r="H39" s="190"/>
      <c r="I39" s="190"/>
      <c r="J39" s="190"/>
      <c r="K39" s="190"/>
      <c r="L39" s="190"/>
      <c r="M39" s="190"/>
      <c r="N39" s="43"/>
      <c r="O39" s="43"/>
      <c r="P39" s="43"/>
      <c r="Q39" s="43"/>
      <c r="R39" s="43"/>
      <c r="S39" s="154"/>
    </row>
    <row r="40" spans="1:19">
      <c r="A40" s="155"/>
      <c r="B40" s="196" t="s">
        <v>209</v>
      </c>
      <c r="C40" s="43"/>
      <c r="D40" s="43"/>
      <c r="E40" s="43"/>
      <c r="F40" s="43"/>
      <c r="G40" s="43"/>
      <c r="H40" s="43"/>
      <c r="I40" s="425" t="s">
        <v>208</v>
      </c>
      <c r="J40" s="425"/>
      <c r="K40" s="425"/>
      <c r="L40" s="425"/>
      <c r="M40" s="287">
        <f>SUM(B36:M39)</f>
        <v>0</v>
      </c>
      <c r="N40" s="43"/>
      <c r="O40" s="43"/>
      <c r="P40" s="43"/>
      <c r="Q40" s="43"/>
      <c r="R40" s="43"/>
      <c r="S40" s="154"/>
    </row>
    <row r="41" spans="1:19">
      <c r="A41" s="155"/>
      <c r="B41" s="43"/>
      <c r="C41" s="43"/>
      <c r="D41" s="43"/>
      <c r="E41" s="43"/>
      <c r="F41" s="43"/>
      <c r="G41" s="43"/>
      <c r="H41" s="43"/>
      <c r="I41" s="419" t="s">
        <v>207</v>
      </c>
      <c r="J41" s="419"/>
      <c r="K41" s="419"/>
      <c r="L41" s="419"/>
      <c r="M41" s="289">
        <f>M33+M40</f>
        <v>0</v>
      </c>
      <c r="N41" s="43"/>
      <c r="O41" s="43"/>
      <c r="P41" s="43"/>
      <c r="Q41" s="43"/>
      <c r="R41" s="43"/>
      <c r="S41" s="154"/>
    </row>
    <row r="42" spans="1:19">
      <c r="A42" s="155"/>
      <c r="B42" s="43"/>
      <c r="C42" s="43"/>
      <c r="D42" s="43"/>
      <c r="E42" s="43"/>
      <c r="F42" s="43"/>
      <c r="G42" s="43"/>
      <c r="H42" s="43"/>
      <c r="I42" s="43"/>
      <c r="J42" s="43"/>
      <c r="K42" s="43"/>
      <c r="L42" s="43"/>
      <c r="M42" s="43"/>
      <c r="N42" s="43"/>
      <c r="O42" s="43"/>
      <c r="P42" s="43"/>
      <c r="Q42" s="43"/>
      <c r="R42" s="43"/>
      <c r="S42" s="154"/>
    </row>
    <row r="43" spans="1:19">
      <c r="A43" s="155"/>
      <c r="B43" s="43"/>
      <c r="C43" s="43"/>
      <c r="D43" s="43"/>
      <c r="E43" s="43"/>
      <c r="F43" s="43"/>
      <c r="G43" s="43"/>
      <c r="H43" s="43"/>
      <c r="I43" s="43"/>
      <c r="J43" s="43"/>
      <c r="K43" s="43"/>
      <c r="L43" s="43"/>
      <c r="M43" s="43"/>
      <c r="N43" s="43"/>
      <c r="O43" s="43"/>
      <c r="P43" s="43"/>
      <c r="Q43" s="43"/>
      <c r="R43" s="43"/>
      <c r="S43" s="154"/>
    </row>
    <row r="44" spans="1:19">
      <c r="A44" s="195" t="s">
        <v>206</v>
      </c>
      <c r="B44" s="415" t="s">
        <v>205</v>
      </c>
      <c r="C44" s="415"/>
      <c r="D44" s="415"/>
      <c r="E44" s="415"/>
      <c r="F44" s="415"/>
      <c r="G44" s="415"/>
      <c r="H44" s="415"/>
      <c r="I44" s="415"/>
      <c r="J44" s="194" t="s">
        <v>204</v>
      </c>
      <c r="K44" s="190"/>
      <c r="L44" s="194" t="s">
        <v>203</v>
      </c>
      <c r="M44" s="190"/>
      <c r="N44" s="43"/>
      <c r="O44" s="43"/>
      <c r="P44" s="43"/>
      <c r="Q44" s="43"/>
      <c r="R44" s="43"/>
      <c r="S44" s="154"/>
    </row>
    <row r="45" spans="1:19">
      <c r="A45" s="155"/>
      <c r="B45" s="43"/>
      <c r="C45" s="43"/>
      <c r="D45" s="43"/>
      <c r="E45" s="43"/>
      <c r="F45" s="43"/>
      <c r="G45" s="43"/>
      <c r="H45" s="43"/>
      <c r="I45" s="43"/>
      <c r="J45" s="416" t="s">
        <v>202</v>
      </c>
      <c r="K45" s="416"/>
      <c r="L45" s="416"/>
      <c r="M45" s="416"/>
      <c r="N45" s="416"/>
      <c r="O45" s="416"/>
      <c r="P45" s="416"/>
      <c r="Q45" s="43"/>
      <c r="R45" s="43"/>
      <c r="S45" s="154"/>
    </row>
    <row r="46" spans="1:19">
      <c r="A46" s="155"/>
      <c r="B46" s="43"/>
      <c r="C46" s="43"/>
      <c r="D46" s="43"/>
      <c r="E46" s="43"/>
      <c r="F46" s="43"/>
      <c r="G46" s="43"/>
      <c r="H46" s="43"/>
      <c r="I46" s="43"/>
      <c r="J46" s="43"/>
      <c r="K46" s="43"/>
      <c r="L46" s="43"/>
      <c r="M46" s="43"/>
      <c r="N46" s="43"/>
      <c r="O46" s="43"/>
      <c r="P46" s="43"/>
      <c r="Q46" s="43"/>
      <c r="R46" s="43"/>
      <c r="S46" s="154"/>
    </row>
    <row r="47" spans="1:19">
      <c r="A47" s="417" t="s">
        <v>201</v>
      </c>
      <c r="B47" s="418"/>
      <c r="C47" s="418"/>
      <c r="D47" s="420"/>
      <c r="E47" s="421"/>
      <c r="F47" s="421"/>
      <c r="G47" s="422"/>
      <c r="H47" s="43"/>
      <c r="I47" s="419" t="s">
        <v>200</v>
      </c>
      <c r="J47" s="419"/>
      <c r="K47" s="300"/>
      <c r="L47" s="300"/>
      <c r="M47" s="300"/>
      <c r="N47" s="300"/>
      <c r="O47" s="43"/>
      <c r="P47" s="43"/>
      <c r="Q47" s="43"/>
      <c r="R47" s="43"/>
      <c r="S47" s="154"/>
    </row>
    <row r="48" spans="1:19" ht="15.75" thickBot="1">
      <c r="A48" s="155"/>
      <c r="B48" s="43"/>
      <c r="C48" s="43"/>
      <c r="D48" s="43"/>
      <c r="E48" s="43"/>
      <c r="F48" s="43"/>
      <c r="G48" s="43"/>
      <c r="H48" s="43"/>
      <c r="I48" s="43"/>
      <c r="J48" s="43"/>
      <c r="K48" s="43"/>
      <c r="L48" s="43"/>
      <c r="M48" s="43"/>
      <c r="N48" s="43"/>
      <c r="O48" s="43"/>
      <c r="P48" s="43"/>
      <c r="Q48" s="43"/>
      <c r="R48" s="43"/>
      <c r="S48" s="154"/>
    </row>
    <row r="49" spans="1:19">
      <c r="B49" s="409" t="s">
        <v>199</v>
      </c>
      <c r="C49" s="410"/>
      <c r="D49" s="410"/>
      <c r="E49" s="410"/>
      <c r="F49" s="410"/>
      <c r="G49" s="410"/>
      <c r="H49" s="410"/>
      <c r="I49" s="410"/>
      <c r="J49" s="410"/>
      <c r="K49" s="410"/>
      <c r="L49" s="410"/>
      <c r="M49" s="410"/>
      <c r="N49" s="410"/>
      <c r="O49" s="410"/>
      <c r="P49" s="410"/>
      <c r="Q49" s="411"/>
      <c r="R49" s="43"/>
      <c r="S49" s="154"/>
    </row>
    <row r="50" spans="1:19">
      <c r="B50" s="406" t="s">
        <v>198</v>
      </c>
      <c r="C50" s="407"/>
      <c r="D50" s="407"/>
      <c r="E50" s="407"/>
      <c r="F50" s="407"/>
      <c r="G50" s="407"/>
      <c r="H50" s="407"/>
      <c r="I50" s="407"/>
      <c r="J50" s="407"/>
      <c r="K50" s="407"/>
      <c r="L50" s="407"/>
      <c r="M50" s="407"/>
      <c r="N50" s="407"/>
      <c r="O50" s="407"/>
      <c r="P50" s="407"/>
      <c r="Q50" s="408"/>
      <c r="R50" s="43"/>
      <c r="S50" s="154"/>
    </row>
    <row r="51" spans="1:19">
      <c r="B51" s="406" t="s">
        <v>197</v>
      </c>
      <c r="C51" s="407"/>
      <c r="D51" s="407"/>
      <c r="E51" s="407"/>
      <c r="F51" s="407"/>
      <c r="G51" s="407"/>
      <c r="H51" s="407"/>
      <c r="I51" s="407"/>
      <c r="J51" s="407"/>
      <c r="K51" s="407"/>
      <c r="L51" s="407"/>
      <c r="M51" s="407"/>
      <c r="N51" s="407"/>
      <c r="O51" s="407"/>
      <c r="P51" s="407"/>
      <c r="Q51" s="408"/>
      <c r="R51" s="43"/>
      <c r="S51" s="154"/>
    </row>
    <row r="52" spans="1:19" ht="15.75" thickBot="1">
      <c r="B52" s="412" t="s">
        <v>196</v>
      </c>
      <c r="C52" s="413"/>
      <c r="D52" s="413"/>
      <c r="E52" s="413"/>
      <c r="F52" s="413"/>
      <c r="G52" s="413"/>
      <c r="H52" s="413"/>
      <c r="I52" s="413"/>
      <c r="J52" s="413"/>
      <c r="K52" s="413"/>
      <c r="L52" s="413"/>
      <c r="M52" s="413"/>
      <c r="N52" s="413"/>
      <c r="O52" s="413"/>
      <c r="P52" s="413"/>
      <c r="Q52" s="414"/>
      <c r="R52" s="43"/>
      <c r="S52" s="154"/>
    </row>
    <row r="53" spans="1:19" ht="15.75" thickBot="1">
      <c r="A53" s="192"/>
      <c r="B53" s="44"/>
      <c r="C53" s="44"/>
      <c r="D53" s="44"/>
      <c r="E53" s="44"/>
      <c r="F53" s="44"/>
      <c r="G53" s="44"/>
      <c r="H53" s="44"/>
      <c r="I53" s="44"/>
      <c r="J53" s="44"/>
      <c r="K53" s="44"/>
      <c r="L53" s="44"/>
      <c r="M53" s="44"/>
      <c r="N53" s="44"/>
      <c r="O53" s="44"/>
      <c r="P53" s="44"/>
      <c r="Q53" s="44"/>
      <c r="R53" s="44"/>
      <c r="S53" s="86"/>
    </row>
  </sheetData>
  <mergeCells count="41">
    <mergeCell ref="I41:L41"/>
    <mergeCell ref="A21:B21"/>
    <mergeCell ref="A22:B22"/>
    <mergeCell ref="A23:B23"/>
    <mergeCell ref="K24:L24"/>
    <mergeCell ref="K25:L25"/>
    <mergeCell ref="A27:E27"/>
    <mergeCell ref="A28:Q28"/>
    <mergeCell ref="A30:D30"/>
    <mergeCell ref="I33:L33"/>
    <mergeCell ref="P16:R16"/>
    <mergeCell ref="J10:K10"/>
    <mergeCell ref="J11:K11"/>
    <mergeCell ref="A35:D35"/>
    <mergeCell ref="I40:L40"/>
    <mergeCell ref="B50:Q50"/>
    <mergeCell ref="B49:Q49"/>
    <mergeCell ref="B51:Q51"/>
    <mergeCell ref="B52:Q52"/>
    <mergeCell ref="B44:I44"/>
    <mergeCell ref="J45:P45"/>
    <mergeCell ref="A47:C47"/>
    <mergeCell ref="I47:J47"/>
    <mergeCell ref="D47:G47"/>
    <mergeCell ref="K47:N47"/>
    <mergeCell ref="A1:T3"/>
    <mergeCell ref="A18:D18"/>
    <mergeCell ref="A19:Q19"/>
    <mergeCell ref="P13:R13"/>
    <mergeCell ref="A9:B9"/>
    <mergeCell ref="C9:F9"/>
    <mergeCell ref="H9:I9"/>
    <mergeCell ref="J9:K9"/>
    <mergeCell ref="E16:G16"/>
    <mergeCell ref="H16:I16"/>
    <mergeCell ref="A13:B13"/>
    <mergeCell ref="C13:F13"/>
    <mergeCell ref="G13:H13"/>
    <mergeCell ref="A7:R7"/>
    <mergeCell ref="L16:O16"/>
    <mergeCell ref="L13:O13"/>
  </mergeCells>
  <pageMargins left="0.7" right="0.7" top="0.75" bottom="0.75" header="0.3" footer="0.3"/>
  <pageSetup scale="60" orientation="landscape" r:id="rId1"/>
  <headerFooter>
    <oddFooter>&amp;LWWW.INVESTATLANTA.COM&amp;C&amp;A&amp;R&amp;P</oddFooter>
  </headerFooter>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FB7DA3-24E2-47CD-A41C-A32AF02845EA}">
  <sheetPr>
    <pageSetUpPr fitToPage="1"/>
  </sheetPr>
  <dimension ref="A1:T43"/>
  <sheetViews>
    <sheetView showGridLines="0" workbookViewId="0">
      <selection activeCell="C9" sqref="C9"/>
    </sheetView>
  </sheetViews>
  <sheetFormatPr defaultColWidth="8.85546875" defaultRowHeight="12.75"/>
  <cols>
    <col min="1" max="1" width="10.140625" style="217" customWidth="1"/>
    <col min="2" max="2" width="18.42578125" style="216" customWidth="1"/>
    <col min="3" max="5" width="18.42578125" style="217" customWidth="1"/>
    <col min="6" max="6" width="23.28515625" style="217" customWidth="1"/>
    <col min="7" max="7" width="23.140625" style="217" bestFit="1" customWidth="1"/>
    <col min="8" max="10" width="18.42578125" style="217" customWidth="1"/>
    <col min="11" max="11" width="17.28515625" style="217" customWidth="1"/>
    <col min="12" max="16384" width="8.85546875" style="217"/>
  </cols>
  <sheetData>
    <row r="1" spans="1:20" s="101" customFormat="1" ht="19.5" customHeight="1">
      <c r="A1" s="395" t="s">
        <v>293</v>
      </c>
      <c r="B1" s="395"/>
      <c r="C1" s="395"/>
      <c r="D1" s="395"/>
      <c r="E1" s="395"/>
      <c r="F1" s="395"/>
      <c r="G1" s="395"/>
      <c r="H1" s="395"/>
      <c r="I1" s="122"/>
      <c r="J1" s="122"/>
      <c r="K1" s="122"/>
      <c r="L1" s="122"/>
      <c r="M1" s="122"/>
      <c r="N1" s="122"/>
      <c r="O1" s="122"/>
      <c r="P1" s="122"/>
      <c r="Q1" s="122"/>
      <c r="R1" s="122"/>
      <c r="S1" s="122"/>
      <c r="T1" s="122"/>
    </row>
    <row r="2" spans="1:20" s="101" customFormat="1" ht="19.5" customHeight="1">
      <c r="A2" s="395"/>
      <c r="B2" s="395"/>
      <c r="C2" s="395"/>
      <c r="D2" s="395"/>
      <c r="E2" s="395"/>
      <c r="F2" s="395"/>
      <c r="G2" s="395"/>
      <c r="H2" s="395"/>
      <c r="I2" s="122"/>
      <c r="J2" s="122"/>
      <c r="K2" s="122"/>
      <c r="L2" s="122"/>
      <c r="M2" s="122"/>
      <c r="N2" s="122"/>
      <c r="O2" s="122"/>
      <c r="P2" s="122"/>
      <c r="Q2" s="122"/>
      <c r="R2" s="122"/>
      <c r="S2" s="122"/>
      <c r="T2" s="122"/>
    </row>
    <row r="3" spans="1:20" s="101" customFormat="1" ht="36.75" customHeight="1" thickBot="1">
      <c r="A3" s="395"/>
      <c r="B3" s="395"/>
      <c r="C3" s="395"/>
      <c r="D3" s="395"/>
      <c r="E3" s="395"/>
      <c r="F3" s="395"/>
      <c r="G3" s="395"/>
      <c r="H3" s="395"/>
      <c r="I3" s="122"/>
      <c r="J3" s="122"/>
      <c r="K3" s="122"/>
      <c r="L3" s="122"/>
      <c r="M3" s="122"/>
      <c r="N3" s="122"/>
      <c r="O3" s="122"/>
      <c r="P3" s="122"/>
      <c r="Q3" s="122"/>
      <c r="R3" s="122"/>
      <c r="S3" s="122"/>
      <c r="T3" s="122"/>
    </row>
    <row r="4" spans="1:20" s="101" customFormat="1" ht="21.75" customHeight="1" thickBot="1">
      <c r="A4" s="261"/>
      <c r="B4" s="262" t="s">
        <v>441</v>
      </c>
      <c r="C4" s="261"/>
      <c r="D4" s="261"/>
      <c r="E4" s="261"/>
      <c r="F4" s="261"/>
      <c r="G4" s="261"/>
      <c r="H4" s="261"/>
      <c r="I4" s="122"/>
      <c r="J4" s="122"/>
      <c r="K4" s="122"/>
      <c r="L4" s="122"/>
      <c r="M4" s="122"/>
      <c r="N4" s="122"/>
      <c r="O4" s="122"/>
      <c r="P4" s="122"/>
      <c r="Q4" s="122"/>
      <c r="R4" s="122"/>
      <c r="S4" s="122"/>
      <c r="T4" s="122"/>
    </row>
    <row r="5" spans="1:20" ht="18.75">
      <c r="A5" s="426" t="s">
        <v>334</v>
      </c>
      <c r="B5" s="427"/>
      <c r="C5" s="427"/>
      <c r="D5" s="427"/>
      <c r="E5" s="427"/>
      <c r="F5" s="427"/>
      <c r="G5" s="427"/>
      <c r="H5" s="428"/>
    </row>
    <row r="6" spans="1:20">
      <c r="A6" s="271"/>
      <c r="B6" s="263"/>
      <c r="C6" s="264"/>
      <c r="D6" s="264"/>
      <c r="E6" s="264"/>
      <c r="F6" s="264"/>
      <c r="G6" s="264"/>
      <c r="H6" s="272"/>
    </row>
    <row r="7" spans="1:20">
      <c r="A7" s="271"/>
      <c r="B7" s="263" t="s">
        <v>333</v>
      </c>
      <c r="C7" s="291">
        <f>'A - Funding Request'!C25</f>
        <v>2500</v>
      </c>
      <c r="D7" s="264"/>
      <c r="E7" s="265" t="s">
        <v>332</v>
      </c>
      <c r="F7" s="297">
        <f>C7+C8+C9+C10</f>
        <v>97500</v>
      </c>
      <c r="G7" s="264"/>
      <c r="H7" s="272"/>
    </row>
    <row r="8" spans="1:20">
      <c r="A8" s="271"/>
      <c r="B8" s="263" t="s">
        <v>331</v>
      </c>
      <c r="C8" s="292">
        <f>'A - Funding Request'!C32</f>
        <v>25000</v>
      </c>
      <c r="D8" s="264"/>
      <c r="E8" s="264"/>
      <c r="F8" s="264"/>
      <c r="G8" s="264"/>
      <c r="H8" s="272"/>
    </row>
    <row r="9" spans="1:20">
      <c r="A9" s="271"/>
      <c r="B9" s="263" t="s">
        <v>330</v>
      </c>
      <c r="C9" s="290">
        <v>70000</v>
      </c>
      <c r="D9" s="264"/>
      <c r="E9" s="264"/>
      <c r="F9" s="264"/>
      <c r="G9" s="264"/>
      <c r="H9" s="272"/>
    </row>
    <row r="10" spans="1:20">
      <c r="A10" s="271"/>
      <c r="B10" s="263" t="s">
        <v>329</v>
      </c>
      <c r="C10" s="293">
        <f>'A - Funding Request'!C33</f>
        <v>0</v>
      </c>
      <c r="D10" s="264"/>
      <c r="E10" s="264"/>
      <c r="F10" s="264"/>
      <c r="G10" s="264"/>
      <c r="H10" s="272"/>
    </row>
    <row r="11" spans="1:20">
      <c r="A11" s="271"/>
      <c r="B11" s="263" t="s">
        <v>328</v>
      </c>
      <c r="C11" s="294">
        <f>'D - Sources &amp; Uses'!D13</f>
        <v>0</v>
      </c>
      <c r="D11" s="264"/>
      <c r="E11" s="264"/>
      <c r="F11" s="264"/>
      <c r="G11" s="264"/>
      <c r="H11" s="272"/>
    </row>
    <row r="12" spans="1:20">
      <c r="A12" s="271"/>
      <c r="B12" s="263" t="s">
        <v>327</v>
      </c>
      <c r="C12" s="295">
        <f>C11*0.4</f>
        <v>0</v>
      </c>
      <c r="D12" s="264"/>
      <c r="E12" s="264"/>
      <c r="F12" s="264"/>
      <c r="G12" s="264"/>
      <c r="H12" s="272"/>
    </row>
    <row r="13" spans="1:20">
      <c r="A13" s="271"/>
      <c r="B13" s="263" t="s">
        <v>325</v>
      </c>
      <c r="C13" s="296">
        <f>C12*0.0414</f>
        <v>0</v>
      </c>
      <c r="D13" s="264" t="s">
        <v>326</v>
      </c>
      <c r="E13" s="264"/>
      <c r="F13" s="264"/>
      <c r="G13" s="264"/>
      <c r="H13" s="272"/>
    </row>
    <row r="14" spans="1:20">
      <c r="A14" s="271"/>
      <c r="B14" s="263"/>
      <c r="C14" s="264"/>
      <c r="D14" s="264"/>
      <c r="E14" s="264"/>
      <c r="F14" s="264"/>
      <c r="G14" s="264"/>
      <c r="H14" s="272"/>
    </row>
    <row r="15" spans="1:20">
      <c r="A15" s="271"/>
      <c r="B15" s="263"/>
      <c r="C15" s="264"/>
      <c r="D15" s="264"/>
      <c r="E15" s="264"/>
      <c r="F15" s="264"/>
      <c r="G15" s="264"/>
      <c r="H15" s="272"/>
    </row>
    <row r="16" spans="1:20">
      <c r="A16" s="271"/>
      <c r="B16" s="263"/>
      <c r="C16" s="264"/>
      <c r="D16" s="264"/>
      <c r="E16" s="264"/>
      <c r="F16" s="264"/>
      <c r="G16" s="264"/>
      <c r="H16" s="272"/>
    </row>
    <row r="17" spans="1:11">
      <c r="A17" s="271"/>
      <c r="B17" s="263"/>
      <c r="C17" s="264"/>
      <c r="D17" s="264"/>
      <c r="E17" s="264"/>
      <c r="F17" s="264"/>
      <c r="G17" s="264"/>
      <c r="H17" s="272"/>
    </row>
    <row r="18" spans="1:11">
      <c r="A18" s="271"/>
      <c r="B18" s="263"/>
      <c r="C18" s="264"/>
      <c r="D18" s="264"/>
      <c r="E18" s="264"/>
      <c r="F18" s="264"/>
      <c r="G18" s="264"/>
      <c r="H18" s="272"/>
    </row>
    <row r="19" spans="1:11">
      <c r="A19" s="273" t="s">
        <v>217</v>
      </c>
      <c r="B19" s="267" t="s">
        <v>325</v>
      </c>
      <c r="C19" s="267" t="s">
        <v>324</v>
      </c>
      <c r="D19" s="267" t="s">
        <v>323</v>
      </c>
      <c r="E19" s="267" t="s">
        <v>322</v>
      </c>
      <c r="F19" s="267" t="s">
        <v>321</v>
      </c>
      <c r="G19" s="267" t="s">
        <v>320</v>
      </c>
      <c r="H19" s="274" t="s">
        <v>319</v>
      </c>
    </row>
    <row r="20" spans="1:11">
      <c r="A20" s="275">
        <v>1</v>
      </c>
      <c r="B20" s="266">
        <f t="shared" ref="B20:B29" si="0">$C$13</f>
        <v>0</v>
      </c>
      <c r="C20" s="268">
        <v>0.5</v>
      </c>
      <c r="D20" s="266">
        <f t="shared" ref="D20:D29" si="1">B20-(C20*B20)</f>
        <v>0</v>
      </c>
      <c r="E20" s="266">
        <f t="shared" ref="E20:E31" si="2">D20*0.501</f>
        <v>0</v>
      </c>
      <c r="F20" s="266">
        <f t="shared" ref="F20:F29" si="3">B20-D20</f>
        <v>0</v>
      </c>
      <c r="G20" s="266">
        <f>F7/10</f>
        <v>9750</v>
      </c>
      <c r="H20" s="276">
        <f t="shared" ref="H20:H29" si="4">F20-G20</f>
        <v>-9750</v>
      </c>
    </row>
    <row r="21" spans="1:11">
      <c r="A21" s="275">
        <f t="shared" ref="A21:A29" si="5">A20+1</f>
        <v>2</v>
      </c>
      <c r="B21" s="266">
        <f t="shared" si="0"/>
        <v>0</v>
      </c>
      <c r="C21" s="268">
        <f t="shared" ref="C21:C29" si="6">C20-0.05</f>
        <v>0.45</v>
      </c>
      <c r="D21" s="266">
        <f t="shared" si="1"/>
        <v>0</v>
      </c>
      <c r="E21" s="266">
        <f t="shared" si="2"/>
        <v>0</v>
      </c>
      <c r="F21" s="266">
        <f t="shared" si="3"/>
        <v>0</v>
      </c>
      <c r="G21" s="266">
        <f t="shared" ref="G21:G29" si="7">G20</f>
        <v>9750</v>
      </c>
      <c r="H21" s="276">
        <f t="shared" si="4"/>
        <v>-9750</v>
      </c>
    </row>
    <row r="22" spans="1:11">
      <c r="A22" s="275">
        <f t="shared" si="5"/>
        <v>3</v>
      </c>
      <c r="B22" s="266">
        <f t="shared" si="0"/>
        <v>0</v>
      </c>
      <c r="C22" s="268">
        <f t="shared" si="6"/>
        <v>0.4</v>
      </c>
      <c r="D22" s="266">
        <f t="shared" si="1"/>
        <v>0</v>
      </c>
      <c r="E22" s="266">
        <f t="shared" si="2"/>
        <v>0</v>
      </c>
      <c r="F22" s="266">
        <f t="shared" si="3"/>
        <v>0</v>
      </c>
      <c r="G22" s="266">
        <f t="shared" si="7"/>
        <v>9750</v>
      </c>
      <c r="H22" s="276">
        <f t="shared" si="4"/>
        <v>-9750</v>
      </c>
    </row>
    <row r="23" spans="1:11">
      <c r="A23" s="275">
        <f t="shared" si="5"/>
        <v>4</v>
      </c>
      <c r="B23" s="266">
        <f t="shared" si="0"/>
        <v>0</v>
      </c>
      <c r="C23" s="268">
        <f t="shared" si="6"/>
        <v>0.35000000000000003</v>
      </c>
      <c r="D23" s="266">
        <f t="shared" si="1"/>
        <v>0</v>
      </c>
      <c r="E23" s="266">
        <f t="shared" si="2"/>
        <v>0</v>
      </c>
      <c r="F23" s="266">
        <f t="shared" si="3"/>
        <v>0</v>
      </c>
      <c r="G23" s="266">
        <f t="shared" si="7"/>
        <v>9750</v>
      </c>
      <c r="H23" s="276">
        <f t="shared" si="4"/>
        <v>-9750</v>
      </c>
    </row>
    <row r="24" spans="1:11">
      <c r="A24" s="275">
        <f t="shared" si="5"/>
        <v>5</v>
      </c>
      <c r="B24" s="266">
        <f t="shared" si="0"/>
        <v>0</v>
      </c>
      <c r="C24" s="268">
        <f t="shared" si="6"/>
        <v>0.30000000000000004</v>
      </c>
      <c r="D24" s="266">
        <f t="shared" si="1"/>
        <v>0</v>
      </c>
      <c r="E24" s="266">
        <f t="shared" si="2"/>
        <v>0</v>
      </c>
      <c r="F24" s="266">
        <f t="shared" si="3"/>
        <v>0</v>
      </c>
      <c r="G24" s="266">
        <f t="shared" si="7"/>
        <v>9750</v>
      </c>
      <c r="H24" s="276">
        <f t="shared" si="4"/>
        <v>-9750</v>
      </c>
    </row>
    <row r="25" spans="1:11">
      <c r="A25" s="275">
        <f t="shared" si="5"/>
        <v>6</v>
      </c>
      <c r="B25" s="266">
        <f t="shared" si="0"/>
        <v>0</v>
      </c>
      <c r="C25" s="268">
        <f t="shared" si="6"/>
        <v>0.25000000000000006</v>
      </c>
      <c r="D25" s="266">
        <f t="shared" si="1"/>
        <v>0</v>
      </c>
      <c r="E25" s="266">
        <f t="shared" si="2"/>
        <v>0</v>
      </c>
      <c r="F25" s="266">
        <f t="shared" si="3"/>
        <v>0</v>
      </c>
      <c r="G25" s="266">
        <f t="shared" si="7"/>
        <v>9750</v>
      </c>
      <c r="H25" s="276">
        <f t="shared" si="4"/>
        <v>-9750</v>
      </c>
    </row>
    <row r="26" spans="1:11">
      <c r="A26" s="275">
        <f t="shared" si="5"/>
        <v>7</v>
      </c>
      <c r="B26" s="266">
        <f t="shared" si="0"/>
        <v>0</v>
      </c>
      <c r="C26" s="268">
        <f t="shared" si="6"/>
        <v>0.20000000000000007</v>
      </c>
      <c r="D26" s="266">
        <f t="shared" si="1"/>
        <v>0</v>
      </c>
      <c r="E26" s="266">
        <f t="shared" si="2"/>
        <v>0</v>
      </c>
      <c r="F26" s="266">
        <f t="shared" si="3"/>
        <v>0</v>
      </c>
      <c r="G26" s="266">
        <f t="shared" si="7"/>
        <v>9750</v>
      </c>
      <c r="H26" s="276">
        <f t="shared" si="4"/>
        <v>-9750</v>
      </c>
    </row>
    <row r="27" spans="1:11">
      <c r="A27" s="275">
        <f t="shared" si="5"/>
        <v>8</v>
      </c>
      <c r="B27" s="266">
        <f t="shared" si="0"/>
        <v>0</v>
      </c>
      <c r="C27" s="268">
        <f t="shared" si="6"/>
        <v>0.15000000000000008</v>
      </c>
      <c r="D27" s="266">
        <f t="shared" si="1"/>
        <v>0</v>
      </c>
      <c r="E27" s="266">
        <f t="shared" si="2"/>
        <v>0</v>
      </c>
      <c r="F27" s="266">
        <f t="shared" si="3"/>
        <v>0</v>
      </c>
      <c r="G27" s="266">
        <f t="shared" si="7"/>
        <v>9750</v>
      </c>
      <c r="H27" s="277">
        <f t="shared" si="4"/>
        <v>-9750</v>
      </c>
      <c r="I27" s="219"/>
      <c r="J27" s="220"/>
      <c r="K27" s="220"/>
    </row>
    <row r="28" spans="1:11">
      <c r="A28" s="275">
        <f t="shared" si="5"/>
        <v>9</v>
      </c>
      <c r="B28" s="266">
        <f t="shared" si="0"/>
        <v>0</v>
      </c>
      <c r="C28" s="268">
        <f t="shared" si="6"/>
        <v>0.10000000000000007</v>
      </c>
      <c r="D28" s="266">
        <f t="shared" si="1"/>
        <v>0</v>
      </c>
      <c r="E28" s="266">
        <f t="shared" si="2"/>
        <v>0</v>
      </c>
      <c r="F28" s="266">
        <f t="shared" si="3"/>
        <v>0</v>
      </c>
      <c r="G28" s="266">
        <f t="shared" si="7"/>
        <v>9750</v>
      </c>
      <c r="H28" s="277">
        <f t="shared" si="4"/>
        <v>-9750</v>
      </c>
      <c r="I28" s="221"/>
      <c r="J28" s="222"/>
      <c r="K28" s="220"/>
    </row>
    <row r="29" spans="1:11">
      <c r="A29" s="275">
        <f t="shared" si="5"/>
        <v>10</v>
      </c>
      <c r="B29" s="266">
        <f t="shared" si="0"/>
        <v>0</v>
      </c>
      <c r="C29" s="268">
        <f t="shared" si="6"/>
        <v>5.0000000000000072E-2</v>
      </c>
      <c r="D29" s="266">
        <f t="shared" si="1"/>
        <v>0</v>
      </c>
      <c r="E29" s="266">
        <f t="shared" si="2"/>
        <v>0</v>
      </c>
      <c r="F29" s="266">
        <f t="shared" si="3"/>
        <v>0</v>
      </c>
      <c r="G29" s="266">
        <f t="shared" si="7"/>
        <v>9750</v>
      </c>
      <c r="H29" s="277">
        <f t="shared" si="4"/>
        <v>-9750</v>
      </c>
      <c r="I29" s="220"/>
      <c r="J29" s="220"/>
      <c r="K29" s="220"/>
    </row>
    <row r="30" spans="1:11">
      <c r="A30" s="271"/>
      <c r="B30" s="263"/>
      <c r="C30" s="269" t="s">
        <v>318</v>
      </c>
      <c r="D30" s="269">
        <f>SUM(D20:D29)</f>
        <v>0</v>
      </c>
      <c r="E30" s="270">
        <f t="shared" si="2"/>
        <v>0</v>
      </c>
      <c r="F30" s="269">
        <f>SUM(F20:F29)</f>
        <v>0</v>
      </c>
      <c r="G30" s="269">
        <f>SUM(G20:G29)</f>
        <v>97500</v>
      </c>
      <c r="H30" s="278">
        <f>SUM(H20:H29)</f>
        <v>-97500</v>
      </c>
      <c r="I30" s="218"/>
    </row>
    <row r="31" spans="1:11" ht="13.5" thickBot="1">
      <c r="A31" s="279"/>
      <c r="B31" s="280"/>
      <c r="C31" s="281" t="s">
        <v>317</v>
      </c>
      <c r="D31" s="281">
        <f>NPV(0.045,D20:D29)</f>
        <v>0</v>
      </c>
      <c r="E31" s="282">
        <f t="shared" si="2"/>
        <v>0</v>
      </c>
      <c r="F31" s="281">
        <f>NPV(0.045,F20:F29)</f>
        <v>0</v>
      </c>
      <c r="G31" s="281">
        <f>NPV(0.045,G20:G29)</f>
        <v>77149.002226824145</v>
      </c>
      <c r="H31" s="283">
        <f>NPV(0.045,H20:H29)</f>
        <v>-77149.002226824145</v>
      </c>
      <c r="I31" s="218"/>
    </row>
    <row r="32" spans="1:11">
      <c r="A32" s="223"/>
      <c r="C32" s="218"/>
      <c r="D32" s="218"/>
      <c r="E32" s="218"/>
      <c r="F32" s="218"/>
      <c r="G32" s="218"/>
      <c r="H32" s="218"/>
    </row>
    <row r="33" spans="1:11">
      <c r="A33" s="223"/>
      <c r="C33" s="218"/>
      <c r="D33" s="218"/>
      <c r="E33" s="218"/>
      <c r="F33" s="218"/>
      <c r="G33" s="224"/>
      <c r="H33" s="218"/>
    </row>
    <row r="34" spans="1:11">
      <c r="A34" s="223"/>
      <c r="C34" s="218"/>
      <c r="D34" s="218"/>
      <c r="E34" s="218"/>
      <c r="F34" s="218"/>
      <c r="G34" s="218"/>
      <c r="H34" s="218"/>
    </row>
    <row r="35" spans="1:11">
      <c r="A35" s="223"/>
      <c r="C35" s="218"/>
      <c r="D35" s="218"/>
      <c r="E35" s="218"/>
      <c r="F35" s="218"/>
      <c r="G35" s="218"/>
      <c r="H35" s="218"/>
    </row>
    <row r="36" spans="1:11">
      <c r="A36" s="225"/>
      <c r="C36" s="218"/>
      <c r="D36" s="218"/>
      <c r="E36" s="218"/>
      <c r="F36" s="218"/>
      <c r="G36" s="218"/>
      <c r="H36" s="218"/>
    </row>
    <row r="37" spans="1:11">
      <c r="A37" s="223"/>
      <c r="C37" s="218"/>
      <c r="D37" s="218"/>
      <c r="E37" s="218"/>
      <c r="F37" s="218"/>
      <c r="G37" s="218"/>
      <c r="H37" s="218"/>
    </row>
    <row r="38" spans="1:11">
      <c r="A38" s="223"/>
      <c r="C38" s="218"/>
      <c r="D38" s="218"/>
      <c r="E38" s="218"/>
      <c r="F38" s="218"/>
      <c r="G38" s="218"/>
      <c r="H38" s="218"/>
    </row>
    <row r="39" spans="1:11">
      <c r="A39" s="223"/>
      <c r="C39" s="218"/>
      <c r="D39" s="218"/>
      <c r="E39" s="218"/>
      <c r="F39" s="218"/>
      <c r="G39" s="218"/>
      <c r="H39" s="218"/>
    </row>
    <row r="40" spans="1:11">
      <c r="C40" s="218"/>
      <c r="D40" s="218"/>
      <c r="E40" s="218"/>
      <c r="F40" s="218"/>
      <c r="G40" s="218"/>
      <c r="H40" s="218"/>
    </row>
    <row r="41" spans="1:11">
      <c r="C41" s="218"/>
      <c r="D41" s="218"/>
      <c r="E41" s="218"/>
      <c r="F41" s="218"/>
      <c r="G41" s="218"/>
      <c r="H41" s="218"/>
    </row>
    <row r="42" spans="1:11">
      <c r="G42" s="218"/>
      <c r="H42" s="218"/>
      <c r="I42" s="218"/>
      <c r="J42" s="218"/>
      <c r="K42" s="218"/>
    </row>
    <row r="43" spans="1:11">
      <c r="G43" s="218"/>
      <c r="H43" s="218"/>
      <c r="I43" s="218"/>
      <c r="J43" s="218"/>
      <c r="K43" s="218"/>
    </row>
  </sheetData>
  <sheetProtection selectLockedCells="1" selectUnlockedCells="1"/>
  <mergeCells count="2">
    <mergeCell ref="A1:H3"/>
    <mergeCell ref="A5:H5"/>
  </mergeCells>
  <pageMargins left="0.7" right="0.7" top="0.75" bottom="0.75" header="0.3" footer="0.3"/>
  <pageSetup scale="82" fitToHeight="0" orientation="landscape"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X407"/>
  <sheetViews>
    <sheetView zoomScaleNormal="100" workbookViewId="0">
      <selection activeCell="J10" sqref="J10"/>
    </sheetView>
  </sheetViews>
  <sheetFormatPr defaultRowHeight="15"/>
  <cols>
    <col min="1" max="1" width="44.28515625" customWidth="1"/>
    <col min="2" max="2" width="44.140625" customWidth="1"/>
    <col min="3" max="3" width="39.5703125" customWidth="1"/>
    <col min="4" max="4" width="42.28515625" customWidth="1"/>
    <col min="5" max="50" width="9.140625" style="1"/>
  </cols>
  <sheetData>
    <row r="1" spans="1:4" s="1" customFormat="1" ht="19.5" thickBot="1">
      <c r="A1" s="169" t="s">
        <v>162</v>
      </c>
      <c r="B1" s="170"/>
      <c r="C1" s="170"/>
      <c r="D1" s="171"/>
    </row>
    <row r="2" spans="1:4">
      <c r="A2" s="162"/>
      <c r="B2" s="163"/>
      <c r="C2" s="163"/>
      <c r="D2" s="164"/>
    </row>
    <row r="3" spans="1:4" ht="90.75" thickBot="1">
      <c r="A3" s="165" t="s">
        <v>168</v>
      </c>
      <c r="B3" s="166"/>
      <c r="C3" s="166"/>
      <c r="D3" s="167"/>
    </row>
    <row r="4" spans="1:4">
      <c r="A4" s="155"/>
      <c r="B4" s="158" t="s">
        <v>169</v>
      </c>
      <c r="C4" s="158" t="s">
        <v>170</v>
      </c>
      <c r="D4" s="154" t="s">
        <v>171</v>
      </c>
    </row>
    <row r="5" spans="1:4">
      <c r="A5" s="155" t="s">
        <v>173</v>
      </c>
      <c r="B5" s="158"/>
      <c r="C5" s="158"/>
      <c r="D5" s="154"/>
    </row>
    <row r="6" spans="1:4">
      <c r="A6" s="155" t="s">
        <v>93</v>
      </c>
      <c r="B6" s="158"/>
      <c r="C6" s="158"/>
      <c r="D6" s="154"/>
    </row>
    <row r="7" spans="1:4">
      <c r="A7" s="155" t="s">
        <v>174</v>
      </c>
      <c r="B7" s="158"/>
      <c r="C7" s="158"/>
      <c r="D7" s="154"/>
    </row>
    <row r="8" spans="1:4">
      <c r="A8" s="155" t="s">
        <v>175</v>
      </c>
      <c r="B8" s="158"/>
      <c r="C8" s="158"/>
      <c r="D8" s="154"/>
    </row>
    <row r="9" spans="1:4" ht="39" customHeight="1">
      <c r="A9" s="156" t="s">
        <v>172</v>
      </c>
      <c r="B9" s="158"/>
      <c r="C9" s="158"/>
      <c r="D9" s="154"/>
    </row>
    <row r="10" spans="1:4" ht="66" customHeight="1" thickBot="1">
      <c r="A10" s="157" t="s">
        <v>176</v>
      </c>
      <c r="B10" s="45"/>
      <c r="C10" s="45"/>
      <c r="D10" s="86"/>
    </row>
    <row r="11" spans="1:4" ht="12.75" customHeight="1">
      <c r="A11" s="159"/>
      <c r="B11" s="49"/>
      <c r="C11" s="49"/>
      <c r="D11" s="160"/>
    </row>
    <row r="12" spans="1:4" ht="15.75">
      <c r="A12" s="161" t="s">
        <v>163</v>
      </c>
      <c r="B12" s="49"/>
      <c r="C12" s="49"/>
      <c r="D12" s="160"/>
    </row>
    <row r="13" spans="1:4">
      <c r="A13" s="159"/>
      <c r="B13" s="49"/>
      <c r="C13" s="49"/>
      <c r="D13" s="160"/>
    </row>
    <row r="14" spans="1:4">
      <c r="A14" s="438" t="s">
        <v>164</v>
      </c>
      <c r="B14" s="439"/>
      <c r="C14" s="439"/>
      <c r="D14" s="160"/>
    </row>
    <row r="15" spans="1:4">
      <c r="A15" s="159"/>
      <c r="B15" s="49"/>
      <c r="C15" s="49"/>
      <c r="D15" s="160"/>
    </row>
    <row r="16" spans="1:4">
      <c r="A16" s="429"/>
      <c r="B16" s="430"/>
      <c r="C16" s="430"/>
      <c r="D16" s="431"/>
    </row>
    <row r="17" spans="1:4" ht="17.25" customHeight="1">
      <c r="A17" s="432"/>
      <c r="B17" s="433"/>
      <c r="C17" s="433"/>
      <c r="D17" s="434"/>
    </row>
    <row r="18" spans="1:4">
      <c r="A18" s="432"/>
      <c r="B18" s="433"/>
      <c r="C18" s="433"/>
      <c r="D18" s="434"/>
    </row>
    <row r="19" spans="1:4">
      <c r="A19" s="432"/>
      <c r="B19" s="433"/>
      <c r="C19" s="433"/>
      <c r="D19" s="434"/>
    </row>
    <row r="20" spans="1:4">
      <c r="A20" s="432"/>
      <c r="B20" s="433"/>
      <c r="C20" s="433"/>
      <c r="D20" s="434"/>
    </row>
    <row r="21" spans="1:4">
      <c r="A21" s="432"/>
      <c r="B21" s="433"/>
      <c r="C21" s="433"/>
      <c r="D21" s="434"/>
    </row>
    <row r="22" spans="1:4">
      <c r="A22" s="432"/>
      <c r="B22" s="433"/>
      <c r="C22" s="433"/>
      <c r="D22" s="434"/>
    </row>
    <row r="23" spans="1:4">
      <c r="A23" s="432"/>
      <c r="B23" s="433"/>
      <c r="C23" s="433"/>
      <c r="D23" s="434"/>
    </row>
    <row r="24" spans="1:4">
      <c r="A24" s="435"/>
      <c r="B24" s="436"/>
      <c r="C24" s="436"/>
      <c r="D24" s="437"/>
    </row>
    <row r="25" spans="1:4">
      <c r="A25" s="159"/>
      <c r="B25" s="49"/>
      <c r="C25" s="49"/>
      <c r="D25" s="160"/>
    </row>
    <row r="26" spans="1:4">
      <c r="A26" s="438" t="s">
        <v>165</v>
      </c>
      <c r="B26" s="439"/>
      <c r="C26" s="439"/>
      <c r="D26" s="160"/>
    </row>
    <row r="27" spans="1:4">
      <c r="A27" s="159"/>
      <c r="B27" s="49"/>
      <c r="C27" s="49"/>
      <c r="D27" s="160"/>
    </row>
    <row r="28" spans="1:4">
      <c r="A28" s="429"/>
      <c r="B28" s="430"/>
      <c r="C28" s="430"/>
      <c r="D28" s="431"/>
    </row>
    <row r="29" spans="1:4">
      <c r="A29" s="432"/>
      <c r="B29" s="433"/>
      <c r="C29" s="433"/>
      <c r="D29" s="434"/>
    </row>
    <row r="30" spans="1:4">
      <c r="A30" s="432"/>
      <c r="B30" s="433"/>
      <c r="C30" s="433"/>
      <c r="D30" s="434"/>
    </row>
    <row r="31" spans="1:4">
      <c r="A31" s="432"/>
      <c r="B31" s="433"/>
      <c r="C31" s="433"/>
      <c r="D31" s="434"/>
    </row>
    <row r="32" spans="1:4">
      <c r="A32" s="432"/>
      <c r="B32" s="433"/>
      <c r="C32" s="433"/>
      <c r="D32" s="434"/>
    </row>
    <row r="33" spans="1:4">
      <c r="A33" s="432"/>
      <c r="B33" s="433"/>
      <c r="C33" s="433"/>
      <c r="D33" s="434"/>
    </row>
    <row r="34" spans="1:4">
      <c r="A34" s="432"/>
      <c r="B34" s="433"/>
      <c r="C34" s="433"/>
      <c r="D34" s="434"/>
    </row>
    <row r="35" spans="1:4">
      <c r="A35" s="432"/>
      <c r="B35" s="433"/>
      <c r="C35" s="433"/>
      <c r="D35" s="434"/>
    </row>
    <row r="36" spans="1:4">
      <c r="A36" s="435"/>
      <c r="B36" s="436"/>
      <c r="C36" s="436"/>
      <c r="D36" s="437"/>
    </row>
    <row r="37" spans="1:4">
      <c r="A37" s="440"/>
      <c r="B37" s="441"/>
      <c r="C37" s="441"/>
      <c r="D37" s="442"/>
    </row>
    <row r="38" spans="1:4">
      <c r="A38" s="438" t="s">
        <v>166</v>
      </c>
      <c r="B38" s="439"/>
      <c r="C38" s="439"/>
      <c r="D38" s="160"/>
    </row>
    <row r="39" spans="1:4">
      <c r="A39" s="159"/>
      <c r="B39" s="49"/>
      <c r="C39" s="49"/>
      <c r="D39" s="160"/>
    </row>
    <row r="40" spans="1:4">
      <c r="A40" s="429"/>
      <c r="B40" s="430"/>
      <c r="C40" s="430"/>
      <c r="D40" s="431"/>
    </row>
    <row r="41" spans="1:4">
      <c r="A41" s="432"/>
      <c r="B41" s="433"/>
      <c r="C41" s="433"/>
      <c r="D41" s="434"/>
    </row>
    <row r="42" spans="1:4">
      <c r="A42" s="432"/>
      <c r="B42" s="433"/>
      <c r="C42" s="433"/>
      <c r="D42" s="434"/>
    </row>
    <row r="43" spans="1:4">
      <c r="A43" s="432"/>
      <c r="B43" s="433"/>
      <c r="C43" s="433"/>
      <c r="D43" s="434"/>
    </row>
    <row r="44" spans="1:4">
      <c r="A44" s="432"/>
      <c r="B44" s="433"/>
      <c r="C44" s="433"/>
      <c r="D44" s="434"/>
    </row>
    <row r="45" spans="1:4">
      <c r="A45" s="432"/>
      <c r="B45" s="433"/>
      <c r="C45" s="433"/>
      <c r="D45" s="434"/>
    </row>
    <row r="46" spans="1:4">
      <c r="A46" s="432"/>
      <c r="B46" s="433"/>
      <c r="C46" s="433"/>
      <c r="D46" s="434"/>
    </row>
    <row r="47" spans="1:4">
      <c r="A47" s="432"/>
      <c r="B47" s="433"/>
      <c r="C47" s="433"/>
      <c r="D47" s="434"/>
    </row>
    <row r="48" spans="1:4">
      <c r="A48" s="435"/>
      <c r="B48" s="436"/>
      <c r="C48" s="436"/>
      <c r="D48" s="437"/>
    </row>
    <row r="49" spans="1:4">
      <c r="A49" s="159"/>
      <c r="B49" s="49"/>
      <c r="C49" s="49"/>
      <c r="D49" s="160"/>
    </row>
    <row r="50" spans="1:4">
      <c r="A50" s="159" t="s">
        <v>167</v>
      </c>
      <c r="B50" s="49"/>
      <c r="C50" s="49"/>
      <c r="D50" s="160"/>
    </row>
    <row r="51" spans="1:4">
      <c r="A51" s="159"/>
      <c r="B51" s="49"/>
      <c r="C51" s="49"/>
      <c r="D51" s="160"/>
    </row>
    <row r="52" spans="1:4">
      <c r="A52" s="429"/>
      <c r="B52" s="430"/>
      <c r="C52" s="430"/>
      <c r="D52" s="431"/>
    </row>
    <row r="53" spans="1:4">
      <c r="A53" s="432"/>
      <c r="B53" s="433"/>
      <c r="C53" s="433"/>
      <c r="D53" s="434"/>
    </row>
    <row r="54" spans="1:4">
      <c r="A54" s="432"/>
      <c r="B54" s="433"/>
      <c r="C54" s="433"/>
      <c r="D54" s="434"/>
    </row>
    <row r="55" spans="1:4">
      <c r="A55" s="432"/>
      <c r="B55" s="433"/>
      <c r="C55" s="433"/>
      <c r="D55" s="434"/>
    </row>
    <row r="56" spans="1:4">
      <c r="A56" s="432"/>
      <c r="B56" s="433"/>
      <c r="C56" s="433"/>
      <c r="D56" s="434"/>
    </row>
    <row r="57" spans="1:4">
      <c r="A57" s="432"/>
      <c r="B57" s="433"/>
      <c r="C57" s="433"/>
      <c r="D57" s="434"/>
    </row>
    <row r="58" spans="1:4">
      <c r="A58" s="432"/>
      <c r="B58" s="433"/>
      <c r="C58" s="433"/>
      <c r="D58" s="434"/>
    </row>
    <row r="59" spans="1:4">
      <c r="A59" s="432"/>
      <c r="B59" s="433"/>
      <c r="C59" s="433"/>
      <c r="D59" s="434"/>
    </row>
    <row r="60" spans="1:4">
      <c r="A60" s="435"/>
      <c r="B60" s="436"/>
      <c r="C60" s="436"/>
      <c r="D60" s="437"/>
    </row>
    <row r="61" spans="1:4" ht="15.75" thickBot="1">
      <c r="A61" s="168"/>
      <c r="B61" s="166"/>
      <c r="C61" s="166"/>
      <c r="D61" s="167"/>
    </row>
    <row r="62" spans="1:4" s="1" customFormat="1"/>
    <row r="63" spans="1:4" s="1" customFormat="1"/>
    <row r="64" spans="1: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sheetData>
  <mergeCells count="8">
    <mergeCell ref="A40:D48"/>
    <mergeCell ref="A52:D60"/>
    <mergeCell ref="A16:D24"/>
    <mergeCell ref="A14:C14"/>
    <mergeCell ref="A26:C26"/>
    <mergeCell ref="A38:C38"/>
    <mergeCell ref="A28:D36"/>
    <mergeCell ref="A37:D37"/>
  </mergeCells>
  <pageMargins left="0.7" right="0.7" top="0.75" bottom="0.75" header="0.3" footer="0.3"/>
  <pageSetup scale="50" orientation="portrait" verticalDpi="0" r:id="rId1"/>
  <headerFooter>
    <oddFooter>&amp;LWWW.INVESTATLANTA.COM&amp;C&amp;A&amp;R&amp;P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pageSetUpPr fitToPage="1"/>
  </sheetPr>
  <dimension ref="A1:R47"/>
  <sheetViews>
    <sheetView showGridLines="0" zoomScaleNormal="100" workbookViewId="0">
      <selection activeCell="R7" sqref="R7"/>
    </sheetView>
  </sheetViews>
  <sheetFormatPr defaultColWidth="11.42578125" defaultRowHeight="15"/>
  <sheetData>
    <row r="1" spans="1:18" s="101" customFormat="1" ht="19.5" customHeight="1">
      <c r="B1" s="97"/>
      <c r="C1" s="97"/>
      <c r="D1" s="97"/>
      <c r="E1" s="97"/>
      <c r="F1" s="97"/>
      <c r="G1" s="97"/>
      <c r="H1" s="97"/>
      <c r="J1" s="1"/>
    </row>
    <row r="2" spans="1:18" s="101" customFormat="1" ht="19.5" customHeight="1">
      <c r="B2" s="97"/>
      <c r="C2" s="97"/>
      <c r="G2" s="122" t="s">
        <v>293</v>
      </c>
      <c r="J2" s="1"/>
    </row>
    <row r="3" spans="1:18" s="101" customFormat="1" ht="24" customHeight="1" thickBot="1">
      <c r="A3" s="123"/>
      <c r="B3" s="124"/>
      <c r="C3" s="124"/>
      <c r="D3" s="124"/>
      <c r="E3" s="124"/>
      <c r="F3" s="124"/>
      <c r="G3" s="124"/>
      <c r="H3" s="124"/>
      <c r="I3" s="123"/>
      <c r="J3" s="166"/>
      <c r="K3" s="166"/>
      <c r="L3" s="44"/>
      <c r="M3" s="123"/>
    </row>
    <row r="4" spans="1:18" s="101" customFormat="1" ht="22.5" customHeight="1">
      <c r="B4" s="125" t="s">
        <v>294</v>
      </c>
      <c r="C4" s="126"/>
      <c r="D4" s="126"/>
      <c r="E4" s="126"/>
      <c r="F4" s="126"/>
      <c r="G4" s="126"/>
      <c r="H4" s="126"/>
      <c r="I4" s="126"/>
      <c r="J4"/>
      <c r="K4" s="126"/>
      <c r="L4" s="126"/>
      <c r="M4" s="126"/>
      <c r="N4" s="126"/>
      <c r="O4" s="126"/>
      <c r="P4" s="126"/>
      <c r="Q4" s="126"/>
      <c r="R4" s="126"/>
    </row>
    <row r="5" spans="1:18" ht="15.75">
      <c r="A5" s="446" t="s">
        <v>94</v>
      </c>
      <c r="B5" s="446"/>
      <c r="C5" s="446"/>
      <c r="D5" s="446"/>
      <c r="E5" s="446"/>
      <c r="F5" s="446"/>
      <c r="G5" s="446"/>
      <c r="H5" s="446"/>
      <c r="I5" s="446"/>
      <c r="J5" s="446"/>
      <c r="K5" s="446"/>
      <c r="L5" s="446"/>
      <c r="M5" s="446"/>
    </row>
    <row r="6" spans="1:18" ht="15.75" thickBot="1">
      <c r="A6" s="44"/>
      <c r="B6" s="44"/>
      <c r="C6" s="44"/>
      <c r="D6" s="44"/>
      <c r="E6" s="44"/>
      <c r="F6" s="44"/>
      <c r="G6" s="44"/>
      <c r="H6" s="44"/>
      <c r="I6" s="44"/>
      <c r="J6" s="44"/>
      <c r="K6" s="44"/>
      <c r="L6" s="44"/>
      <c r="M6" s="44"/>
    </row>
    <row r="9" spans="1:18">
      <c r="C9" s="42" t="s">
        <v>95</v>
      </c>
    </row>
    <row r="10" spans="1:18" ht="114.95" customHeight="1">
      <c r="D10" s="443"/>
      <c r="E10" s="444"/>
      <c r="F10" s="444"/>
      <c r="G10" s="444"/>
      <c r="H10" s="444"/>
      <c r="I10" s="444"/>
      <c r="J10" s="444"/>
      <c r="K10" s="444"/>
      <c r="L10" s="444"/>
      <c r="M10" s="445"/>
    </row>
    <row r="11" spans="1:18">
      <c r="C11" s="42" t="s">
        <v>98</v>
      </c>
      <c r="D11">
        <f>1000-LEN(D10)</f>
        <v>1000</v>
      </c>
    </row>
    <row r="13" spans="1:18">
      <c r="C13" t="s">
        <v>132</v>
      </c>
    </row>
    <row r="14" spans="1:18" ht="114.95" customHeight="1">
      <c r="D14" s="443"/>
      <c r="E14" s="444"/>
      <c r="F14" s="444"/>
      <c r="G14" s="444"/>
      <c r="H14" s="444"/>
      <c r="I14" s="444"/>
      <c r="J14" s="444"/>
      <c r="K14" s="444"/>
      <c r="L14" s="444"/>
      <c r="M14" s="445"/>
    </row>
    <row r="15" spans="1:18">
      <c r="C15" s="42" t="s">
        <v>98</v>
      </c>
      <c r="D15">
        <f>1000-LEN(D14)</f>
        <v>1000</v>
      </c>
    </row>
    <row r="17" spans="3:13">
      <c r="C17" t="s">
        <v>133</v>
      </c>
    </row>
    <row r="18" spans="3:13" ht="114.95" customHeight="1">
      <c r="D18" s="443"/>
      <c r="E18" s="444"/>
      <c r="F18" s="444"/>
      <c r="G18" s="444"/>
      <c r="H18" s="444"/>
      <c r="I18" s="444"/>
      <c r="J18" s="444"/>
      <c r="K18" s="444"/>
      <c r="L18" s="444"/>
      <c r="M18" s="445"/>
    </row>
    <row r="19" spans="3:13">
      <c r="C19" s="42" t="s">
        <v>98</v>
      </c>
      <c r="D19">
        <f>1000-LEN(D18)</f>
        <v>1000</v>
      </c>
    </row>
    <row r="21" spans="3:13">
      <c r="C21" t="s">
        <v>151</v>
      </c>
    </row>
    <row r="22" spans="3:13" ht="114.95" customHeight="1">
      <c r="D22" s="443"/>
      <c r="E22" s="444"/>
      <c r="F22" s="444"/>
      <c r="G22" s="444"/>
      <c r="H22" s="444"/>
      <c r="I22" s="444"/>
      <c r="J22" s="444"/>
      <c r="K22" s="444"/>
      <c r="L22" s="444"/>
      <c r="M22" s="445"/>
    </row>
    <row r="23" spans="3:13">
      <c r="C23" s="42" t="s">
        <v>98</v>
      </c>
      <c r="D23">
        <f>1000-LEN(D22)</f>
        <v>1000</v>
      </c>
    </row>
    <row r="25" spans="3:13">
      <c r="C25" t="s">
        <v>144</v>
      </c>
    </row>
    <row r="26" spans="3:13" ht="114.95" customHeight="1">
      <c r="D26" s="443"/>
      <c r="E26" s="444"/>
      <c r="F26" s="444"/>
      <c r="G26" s="444"/>
      <c r="H26" s="444"/>
      <c r="I26" s="444"/>
      <c r="J26" s="444"/>
      <c r="K26" s="444"/>
      <c r="L26" s="444"/>
      <c r="M26" s="445"/>
    </row>
    <row r="27" spans="3:13">
      <c r="C27" s="42" t="s">
        <v>98</v>
      </c>
      <c r="D27">
        <f>1000-LEN(D26)</f>
        <v>1000</v>
      </c>
    </row>
    <row r="29" spans="3:13">
      <c r="C29" t="s">
        <v>145</v>
      </c>
    </row>
    <row r="30" spans="3:13" ht="114.95" customHeight="1">
      <c r="D30" s="443"/>
      <c r="E30" s="444"/>
      <c r="F30" s="444"/>
      <c r="G30" s="444"/>
      <c r="H30" s="444"/>
      <c r="I30" s="444"/>
      <c r="J30" s="444"/>
      <c r="K30" s="444"/>
      <c r="L30" s="444"/>
      <c r="M30" s="445"/>
    </row>
    <row r="31" spans="3:13">
      <c r="C31" s="42" t="s">
        <v>98</v>
      </c>
      <c r="D31">
        <f>1000-LEN(D30)</f>
        <v>1000</v>
      </c>
    </row>
    <row r="33" spans="3:13">
      <c r="C33" t="s">
        <v>146</v>
      </c>
    </row>
    <row r="34" spans="3:13" ht="114.95" customHeight="1">
      <c r="D34" s="443"/>
      <c r="E34" s="444"/>
      <c r="F34" s="444"/>
      <c r="G34" s="444"/>
      <c r="H34" s="444"/>
      <c r="I34" s="444"/>
      <c r="J34" s="444"/>
      <c r="K34" s="444"/>
      <c r="L34" s="444"/>
      <c r="M34" s="445"/>
    </row>
    <row r="35" spans="3:13">
      <c r="C35" s="42" t="s">
        <v>98</v>
      </c>
      <c r="D35">
        <f>1000-LEN(D34)</f>
        <v>1000</v>
      </c>
    </row>
    <row r="37" spans="3:13">
      <c r="C37" t="s">
        <v>152</v>
      </c>
    </row>
    <row r="38" spans="3:13" ht="114.95" customHeight="1">
      <c r="D38" s="443"/>
      <c r="E38" s="444"/>
      <c r="F38" s="444"/>
      <c r="G38" s="444"/>
      <c r="H38" s="444"/>
      <c r="I38" s="444"/>
      <c r="J38" s="444"/>
      <c r="K38" s="444"/>
      <c r="L38" s="444"/>
      <c r="M38" s="445"/>
    </row>
    <row r="39" spans="3:13">
      <c r="C39" s="42" t="s">
        <v>98</v>
      </c>
      <c r="D39">
        <f>1000-LEN(D38)</f>
        <v>1000</v>
      </c>
    </row>
    <row r="41" spans="3:13">
      <c r="C41" t="s">
        <v>96</v>
      </c>
    </row>
    <row r="42" spans="3:13" ht="114.95" customHeight="1">
      <c r="D42" s="443"/>
      <c r="E42" s="444"/>
      <c r="F42" s="444"/>
      <c r="G42" s="444"/>
      <c r="H42" s="444"/>
      <c r="I42" s="444"/>
      <c r="J42" s="444"/>
      <c r="K42" s="444"/>
      <c r="L42" s="444"/>
      <c r="M42" s="445"/>
    </row>
    <row r="43" spans="3:13">
      <c r="C43" s="42" t="s">
        <v>98</v>
      </c>
      <c r="D43">
        <f>1000-LEN(D42)</f>
        <v>1000</v>
      </c>
    </row>
    <row r="45" spans="3:13">
      <c r="C45" t="s">
        <v>97</v>
      </c>
    </row>
    <row r="46" spans="3:13" ht="114.95" customHeight="1">
      <c r="D46" s="443"/>
      <c r="E46" s="444"/>
      <c r="F46" s="444"/>
      <c r="G46" s="444"/>
      <c r="H46" s="444"/>
      <c r="I46" s="444"/>
      <c r="J46" s="444"/>
      <c r="K46" s="444"/>
      <c r="L46" s="444"/>
      <c r="M46" s="445"/>
    </row>
    <row r="47" spans="3:13">
      <c r="C47" s="42" t="s">
        <v>98</v>
      </c>
      <c r="D47">
        <f>1000-LEN(D46)</f>
        <v>1000</v>
      </c>
    </row>
  </sheetData>
  <mergeCells count="11">
    <mergeCell ref="D34:M34"/>
    <mergeCell ref="D38:M38"/>
    <mergeCell ref="D42:M42"/>
    <mergeCell ref="D46:M46"/>
    <mergeCell ref="A5:M5"/>
    <mergeCell ref="D10:M10"/>
    <mergeCell ref="D14:M14"/>
    <mergeCell ref="D18:M18"/>
    <mergeCell ref="D22:M22"/>
    <mergeCell ref="D26:M26"/>
    <mergeCell ref="D30:M30"/>
  </mergeCells>
  <dataValidations disablePrompts="1" count="1">
    <dataValidation type="textLength" allowBlank="1" showInputMessage="1" showErrorMessage="1" sqref="D10:M10" xr:uid="{00000000-0002-0000-1400-000000000000}">
      <formula1>0</formula1>
      <formula2>1000</formula2>
    </dataValidation>
  </dataValidations>
  <pageMargins left="0.75" right="0.75" top="1" bottom="1" header="0.5" footer="0.5"/>
  <pageSetup scale="55" fitToHeight="2" orientation="portrait" horizontalDpi="4294967292" verticalDpi="4294967292" r:id="rId1"/>
  <headerFooter>
    <oddFooter>&amp;LWWW.INVESTATLANTA.COM&amp;C&amp;A&amp;R&amp;P</oddFooter>
  </headerFooter>
  <drawing r:id="rId2"/>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pageSetUpPr fitToPage="1"/>
  </sheetPr>
  <dimension ref="A1:R37"/>
  <sheetViews>
    <sheetView showGridLines="0" zoomScale="75" zoomScaleNormal="75" zoomScaleSheetLayoutView="100" zoomScalePageLayoutView="75" workbookViewId="0">
      <selection activeCell="AC39" sqref="AC39"/>
    </sheetView>
  </sheetViews>
  <sheetFormatPr defaultColWidth="9.140625" defaultRowHeight="24" customHeight="1"/>
  <cols>
    <col min="1" max="1" width="2.42578125" style="2" customWidth="1"/>
    <col min="2" max="2" width="36" style="3" customWidth="1"/>
    <col min="3" max="7" width="9.140625" style="3"/>
    <col min="8" max="8" width="16.42578125" style="3" customWidth="1"/>
    <col min="9" max="9" width="2.85546875" style="2" customWidth="1"/>
    <col min="10" max="10" width="9.140625" style="2" customWidth="1"/>
    <col min="11" max="16384" width="9.140625" style="2"/>
  </cols>
  <sheetData>
    <row r="1" spans="1:18" ht="19.5" customHeight="1">
      <c r="A1" s="133"/>
      <c r="B1" s="134"/>
      <c r="C1" s="134"/>
      <c r="D1" s="134"/>
      <c r="E1" s="134"/>
      <c r="F1" s="134"/>
      <c r="G1" s="134"/>
      <c r="H1" s="134"/>
      <c r="I1" s="133"/>
      <c r="J1" s="136"/>
      <c r="K1" s="133"/>
      <c r="L1" s="133"/>
      <c r="M1" s="133"/>
      <c r="N1" s="133"/>
      <c r="O1" s="133"/>
      <c r="P1" s="133"/>
      <c r="Q1" s="133"/>
      <c r="R1" s="133"/>
    </row>
    <row r="2" spans="1:18" ht="19.5" customHeight="1">
      <c r="A2" s="133"/>
      <c r="B2" s="134"/>
      <c r="C2" s="134"/>
      <c r="D2" s="133"/>
      <c r="E2" s="137" t="s">
        <v>293</v>
      </c>
      <c r="F2" s="133"/>
      <c r="H2" s="137"/>
      <c r="I2" s="137"/>
      <c r="J2" s="137"/>
      <c r="K2" s="133"/>
      <c r="L2" s="133"/>
      <c r="M2" s="133"/>
      <c r="N2" s="133"/>
      <c r="O2" s="133"/>
      <c r="P2" s="133"/>
      <c r="Q2" s="133"/>
      <c r="R2" s="133"/>
    </row>
    <row r="3" spans="1:18" ht="19.5" customHeight="1" thickBot="1">
      <c r="A3" s="138"/>
      <c r="B3" s="139"/>
      <c r="C3" s="139"/>
      <c r="D3" s="139"/>
      <c r="E3" s="139"/>
      <c r="F3" s="139"/>
      <c r="G3" s="139"/>
      <c r="H3" s="139"/>
      <c r="I3" s="138"/>
      <c r="J3" s="136"/>
      <c r="K3" s="136"/>
      <c r="L3" s="135"/>
      <c r="M3" s="133"/>
      <c r="N3" s="133"/>
      <c r="O3" s="133"/>
      <c r="P3" s="133"/>
      <c r="Q3" s="133"/>
      <c r="R3" s="133"/>
    </row>
    <row r="4" spans="1:18" ht="19.5" customHeight="1">
      <c r="A4" s="133"/>
      <c r="B4" s="140" t="s">
        <v>295</v>
      </c>
      <c r="C4" s="141"/>
      <c r="D4" s="141"/>
      <c r="E4" s="141"/>
      <c r="F4" s="141"/>
      <c r="G4" s="141"/>
      <c r="H4" s="141"/>
      <c r="I4" s="141"/>
      <c r="J4" s="135"/>
      <c r="K4" s="141"/>
      <c r="L4" s="141"/>
      <c r="M4" s="141"/>
      <c r="N4" s="141"/>
      <c r="O4" s="141"/>
      <c r="P4" s="141"/>
      <c r="Q4" s="141"/>
      <c r="R4" s="141"/>
    </row>
    <row r="5" spans="1:18" ht="22.5" customHeight="1">
      <c r="B5" s="2"/>
      <c r="C5" s="2"/>
      <c r="D5" s="2"/>
      <c r="E5" s="2"/>
      <c r="F5" s="2"/>
      <c r="G5" s="31" t="s">
        <v>37</v>
      </c>
      <c r="H5" s="2"/>
    </row>
    <row r="6" spans="1:18" ht="12.75" customHeight="1"/>
    <row r="7" spans="1:18" ht="24" customHeight="1">
      <c r="B7" s="447" t="s">
        <v>25</v>
      </c>
      <c r="C7" s="447"/>
      <c r="D7" s="447"/>
      <c r="E7" s="447"/>
      <c r="F7" s="447"/>
      <c r="G7" s="447"/>
      <c r="H7" s="447"/>
    </row>
    <row r="8" spans="1:18" ht="24" customHeight="1">
      <c r="B8" s="447"/>
      <c r="C8" s="447"/>
      <c r="D8" s="447"/>
      <c r="E8" s="447"/>
      <c r="F8" s="447"/>
      <c r="G8" s="447"/>
      <c r="H8" s="447"/>
    </row>
    <row r="9" spans="1:18" ht="24" customHeight="1">
      <c r="B9" s="447"/>
      <c r="C9" s="447"/>
      <c r="D9" s="447"/>
      <c r="E9" s="447"/>
      <c r="F9" s="447"/>
      <c r="G9" s="447"/>
      <c r="H9" s="447"/>
    </row>
    <row r="10" spans="1:18" ht="24" customHeight="1">
      <c r="B10" s="447"/>
      <c r="C10" s="447"/>
      <c r="D10" s="447"/>
      <c r="E10" s="447"/>
      <c r="F10" s="447"/>
      <c r="G10" s="447"/>
      <c r="H10" s="447"/>
    </row>
    <row r="11" spans="1:18" ht="24" customHeight="1">
      <c r="B11" s="447" t="s">
        <v>315</v>
      </c>
      <c r="C11" s="447"/>
      <c r="D11" s="447"/>
      <c r="E11" s="447"/>
      <c r="F11" s="447"/>
      <c r="G11" s="447"/>
      <c r="H11" s="447"/>
    </row>
    <row r="12" spans="1:18" ht="24" customHeight="1">
      <c r="B12" s="447"/>
      <c r="C12" s="447"/>
      <c r="D12" s="447"/>
      <c r="E12" s="447"/>
      <c r="F12" s="447"/>
      <c r="G12" s="447"/>
      <c r="H12" s="447"/>
    </row>
    <row r="13" spans="1:18" ht="24" customHeight="1">
      <c r="B13" s="447" t="s">
        <v>26</v>
      </c>
      <c r="C13" s="447"/>
      <c r="D13" s="447"/>
      <c r="E13" s="447"/>
      <c r="F13" s="447"/>
      <c r="G13" s="447"/>
      <c r="H13" s="447"/>
    </row>
    <row r="14" spans="1:18" ht="24" customHeight="1">
      <c r="B14" s="447"/>
      <c r="C14" s="447"/>
      <c r="D14" s="447"/>
      <c r="E14" s="447"/>
      <c r="F14" s="447"/>
      <c r="G14" s="447"/>
      <c r="H14" s="447"/>
    </row>
    <row r="15" spans="1:18" ht="24" customHeight="1">
      <c r="B15" s="20"/>
      <c r="C15" s="20"/>
      <c r="D15" s="20"/>
      <c r="E15" s="20"/>
      <c r="F15" s="20"/>
      <c r="G15" s="20"/>
      <c r="H15" s="20"/>
    </row>
    <row r="16" spans="1:18" ht="24" customHeight="1">
      <c r="B16" s="18"/>
      <c r="C16" s="18"/>
      <c r="D16" s="18"/>
      <c r="E16" s="18"/>
      <c r="F16" s="18"/>
      <c r="G16" s="21" t="s">
        <v>24</v>
      </c>
      <c r="H16" s="18"/>
    </row>
    <row r="17" spans="2:8" ht="24" customHeight="1">
      <c r="B17" s="22" t="s">
        <v>27</v>
      </c>
      <c r="C17" s="449"/>
      <c r="D17" s="449"/>
      <c r="E17" s="449"/>
      <c r="F17" s="19"/>
      <c r="G17" s="448"/>
      <c r="H17" s="448"/>
    </row>
    <row r="18" spans="2:8" ht="24" customHeight="1">
      <c r="B18" s="19"/>
      <c r="C18" s="19"/>
      <c r="D18" s="19"/>
      <c r="E18" s="19"/>
      <c r="F18" s="19"/>
      <c r="G18" s="19"/>
      <c r="H18" s="19"/>
    </row>
    <row r="19" spans="2:8" ht="24" customHeight="1">
      <c r="B19" s="22" t="s">
        <v>28</v>
      </c>
      <c r="C19" s="449"/>
      <c r="D19" s="449"/>
      <c r="E19" s="449"/>
      <c r="F19" s="18"/>
      <c r="G19" s="448"/>
      <c r="H19" s="448"/>
    </row>
    <row r="20" spans="2:8" ht="24" customHeight="1">
      <c r="B20" s="450"/>
      <c r="C20" s="450"/>
      <c r="D20" s="450"/>
      <c r="E20" s="450"/>
      <c r="F20" s="18"/>
      <c r="G20" s="18"/>
      <c r="H20" s="18"/>
    </row>
    <row r="21" spans="2:8" ht="24" customHeight="1">
      <c r="B21" s="22" t="s">
        <v>29</v>
      </c>
      <c r="C21" s="449"/>
      <c r="D21" s="449"/>
      <c r="E21" s="449"/>
      <c r="F21" s="18"/>
      <c r="G21" s="448"/>
      <c r="H21" s="448"/>
    </row>
    <row r="22" spans="2:8" ht="24" customHeight="1">
      <c r="B22" s="17"/>
      <c r="C22" s="23"/>
      <c r="D22" s="19"/>
      <c r="E22" s="23"/>
      <c r="F22" s="24"/>
      <c r="G22" s="18"/>
      <c r="H22" s="18"/>
    </row>
    <row r="23" spans="2:8" ht="24" customHeight="1">
      <c r="B23" s="22" t="s">
        <v>30</v>
      </c>
      <c r="C23" s="449"/>
      <c r="D23" s="449"/>
      <c r="E23" s="449"/>
      <c r="F23" s="18"/>
      <c r="G23" s="448"/>
      <c r="H23" s="448"/>
    </row>
    <row r="24" spans="2:8" ht="24" customHeight="1">
      <c r="B24" s="18"/>
      <c r="C24" s="18"/>
      <c r="D24" s="18"/>
      <c r="E24" s="18"/>
      <c r="F24" s="18"/>
      <c r="G24" s="18"/>
      <c r="H24" s="18"/>
    </row>
    <row r="25" spans="2:8" ht="24" customHeight="1">
      <c r="B25" s="18"/>
      <c r="C25" s="18"/>
      <c r="D25" s="18"/>
      <c r="E25" s="18"/>
      <c r="F25" s="18"/>
      <c r="G25" s="18"/>
      <c r="H25" s="18"/>
    </row>
    <row r="26" spans="2:8" s="3" customFormat="1" ht="24" customHeight="1">
      <c r="B26" s="7"/>
      <c r="C26" s="1"/>
      <c r="D26" s="1"/>
    </row>
    <row r="27" spans="2:8" s="3" customFormat="1" ht="24" customHeight="1">
      <c r="B27" s="7"/>
      <c r="C27" s="1"/>
      <c r="D27" s="1"/>
    </row>
    <row r="28" spans="2:8" s="3" customFormat="1" ht="24" customHeight="1">
      <c r="B28" s="7"/>
      <c r="C28" s="1"/>
      <c r="D28" s="1"/>
    </row>
    <row r="29" spans="2:8" s="3" customFormat="1" ht="24" customHeight="1">
      <c r="B29" s="7"/>
      <c r="C29" s="1"/>
      <c r="D29" s="1"/>
    </row>
    <row r="30" spans="2:8" s="3" customFormat="1" ht="24" customHeight="1">
      <c r="B30" s="7"/>
      <c r="C30" s="1"/>
      <c r="D30" s="1"/>
    </row>
    <row r="31" spans="2:8" s="3" customFormat="1" ht="24" customHeight="1">
      <c r="B31" s="7"/>
      <c r="C31" s="1"/>
      <c r="D31" s="1"/>
    </row>
    <row r="32" spans="2:8" s="3" customFormat="1" ht="24" customHeight="1">
      <c r="B32" s="7"/>
      <c r="C32" s="1"/>
      <c r="D32" s="1"/>
    </row>
    <row r="33" spans="2:4" s="3" customFormat="1" ht="24" customHeight="1">
      <c r="B33" s="6"/>
      <c r="C33" s="1"/>
      <c r="D33" s="1"/>
    </row>
    <row r="34" spans="2:4" s="3" customFormat="1" ht="24" customHeight="1">
      <c r="B34" s="6"/>
      <c r="C34" s="1"/>
      <c r="D34" s="1"/>
    </row>
    <row r="35" spans="2:4" s="3" customFormat="1" ht="24" customHeight="1">
      <c r="B35" s="7"/>
      <c r="C35" s="1"/>
      <c r="D35" s="1"/>
    </row>
    <row r="36" spans="2:4" s="3" customFormat="1" ht="24" customHeight="1">
      <c r="B36" s="7"/>
      <c r="C36" s="1"/>
      <c r="D36" s="1"/>
    </row>
    <row r="37" spans="2:4" s="3" customFormat="1" ht="24" customHeight="1">
      <c r="B37" s="7"/>
      <c r="C37" s="1"/>
      <c r="D37" s="1"/>
    </row>
  </sheetData>
  <mergeCells count="12">
    <mergeCell ref="B7:H10"/>
    <mergeCell ref="B11:H12"/>
    <mergeCell ref="B13:H14"/>
    <mergeCell ref="G23:H23"/>
    <mergeCell ref="C17:E17"/>
    <mergeCell ref="G17:H17"/>
    <mergeCell ref="C19:E19"/>
    <mergeCell ref="G19:H19"/>
    <mergeCell ref="C21:E21"/>
    <mergeCell ref="G21:H21"/>
    <mergeCell ref="C23:E23"/>
    <mergeCell ref="B20:E20"/>
  </mergeCells>
  <phoneticPr fontId="18" type="noConversion"/>
  <pageMargins left="0.7" right="0.53" top="0.3125" bottom="0.75" header="0.3" footer="0.3"/>
  <pageSetup scale="82" orientation="portrait" r:id="rId1"/>
  <headerFooter>
    <oddFooter>&amp;LWWW.INVESTATLANTA.COM&amp;C&amp;A&amp;R&amp;P</oddFooter>
  </headerFooter>
  <drawing r:id="rId2"/>
  <extLst>
    <ext xmlns:mx="http://schemas.microsoft.com/office/mac/excel/2008/main" uri="{64002731-A6B0-56B0-2670-7721B7C09600}">
      <mx:PLV Mode="0" OnePage="0" WScale="89"/>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R64"/>
  <sheetViews>
    <sheetView showGridLines="0" zoomScale="75" zoomScaleNormal="75" zoomScaleSheetLayoutView="100" zoomScalePageLayoutView="75" workbookViewId="0">
      <selection activeCell="AF22" sqref="AF22"/>
    </sheetView>
  </sheetViews>
  <sheetFormatPr defaultColWidth="9.140625" defaultRowHeight="24" customHeight="1"/>
  <cols>
    <col min="1" max="1" width="2.42578125" style="2" customWidth="1"/>
    <col min="2" max="2" width="41.42578125" style="3" customWidth="1"/>
    <col min="3" max="7" width="9.140625" style="3"/>
    <col min="8" max="8" width="16.42578125" style="3" customWidth="1"/>
    <col min="9" max="9" width="2.85546875" style="2" customWidth="1"/>
    <col min="10" max="16384" width="9.140625" style="2"/>
  </cols>
  <sheetData>
    <row r="1" spans="1:18" s="35" customFormat="1" ht="19.5" customHeight="1">
      <c r="A1" s="133"/>
      <c r="B1" s="134"/>
      <c r="C1" s="134"/>
      <c r="D1" s="134"/>
      <c r="E1" s="134"/>
      <c r="F1" s="134"/>
      <c r="G1" s="134"/>
      <c r="H1" s="134"/>
      <c r="I1" s="133"/>
      <c r="J1" s="136"/>
      <c r="K1" s="133"/>
      <c r="L1" s="133"/>
      <c r="M1" s="133"/>
      <c r="N1" s="133"/>
      <c r="O1" s="133"/>
      <c r="P1" s="133"/>
      <c r="Q1" s="133"/>
      <c r="R1" s="133"/>
    </row>
    <row r="2" spans="1:18" s="35" customFormat="1" ht="19.5" customHeight="1">
      <c r="A2" s="133"/>
      <c r="B2" s="134"/>
      <c r="C2" s="134"/>
      <c r="D2" s="133"/>
      <c r="E2" s="137" t="s">
        <v>293</v>
      </c>
      <c r="F2" s="133"/>
      <c r="G2" s="36"/>
      <c r="H2" s="137"/>
      <c r="I2" s="137"/>
      <c r="J2" s="137"/>
      <c r="K2" s="133"/>
      <c r="L2" s="133"/>
      <c r="M2" s="133"/>
      <c r="N2" s="133"/>
      <c r="O2" s="133"/>
      <c r="P2" s="133"/>
      <c r="Q2" s="133"/>
      <c r="R2" s="133"/>
    </row>
    <row r="3" spans="1:18" s="35" customFormat="1" ht="19.5" customHeight="1" thickBot="1">
      <c r="A3" s="138"/>
      <c r="B3" s="139"/>
      <c r="C3" s="139"/>
      <c r="D3" s="139"/>
      <c r="E3" s="139"/>
      <c r="F3" s="139"/>
      <c r="G3" s="139"/>
      <c r="H3" s="139"/>
      <c r="I3" s="138"/>
      <c r="J3" s="136"/>
      <c r="K3" s="136"/>
      <c r="L3" s="135"/>
      <c r="M3" s="133"/>
      <c r="N3" s="133"/>
      <c r="O3" s="133"/>
      <c r="P3" s="133"/>
      <c r="Q3" s="133"/>
      <c r="R3" s="133"/>
    </row>
    <row r="4" spans="1:18" s="35" customFormat="1" ht="19.5" customHeight="1">
      <c r="A4" s="133"/>
      <c r="B4" s="140" t="s">
        <v>300</v>
      </c>
      <c r="C4" s="141"/>
      <c r="D4" s="141"/>
      <c r="E4" s="141"/>
      <c r="F4" s="141"/>
      <c r="G4" s="141"/>
      <c r="H4" s="141"/>
      <c r="I4" s="141"/>
      <c r="J4" s="135"/>
      <c r="K4" s="141"/>
      <c r="L4" s="141"/>
      <c r="M4" s="141"/>
      <c r="N4" s="141"/>
      <c r="O4" s="141"/>
      <c r="P4" s="141"/>
      <c r="Q4" s="141"/>
      <c r="R4" s="141"/>
    </row>
    <row r="5" spans="1:18" ht="12" customHeight="1">
      <c r="G5" s="31" t="s">
        <v>37</v>
      </c>
    </row>
    <row r="6" spans="1:18" ht="24" customHeight="1">
      <c r="B6" s="7" t="s">
        <v>9</v>
      </c>
      <c r="C6" s="1"/>
      <c r="D6" s="1"/>
    </row>
    <row r="7" spans="1:18" ht="24" customHeight="1">
      <c r="B7" s="7" t="s">
        <v>10</v>
      </c>
      <c r="C7" s="1"/>
      <c r="D7" s="1"/>
    </row>
    <row r="8" spans="1:18" ht="24" customHeight="1">
      <c r="B8" s="455" t="s">
        <v>18</v>
      </c>
      <c r="C8" s="456"/>
      <c r="D8" s="456"/>
      <c r="E8" s="456"/>
      <c r="F8" s="456"/>
      <c r="G8" s="456"/>
      <c r="H8" s="456"/>
    </row>
    <row r="9" spans="1:18" ht="24" customHeight="1">
      <c r="B9" s="456"/>
      <c r="C9" s="456"/>
      <c r="D9" s="456"/>
      <c r="E9" s="456"/>
      <c r="F9" s="456"/>
      <c r="G9" s="456"/>
      <c r="H9" s="456"/>
    </row>
    <row r="10" spans="1:18" ht="24" customHeight="1">
      <c r="B10" s="456"/>
      <c r="C10" s="456"/>
      <c r="D10" s="456"/>
      <c r="E10" s="456"/>
      <c r="F10" s="456"/>
      <c r="G10" s="456"/>
      <c r="H10" s="456"/>
    </row>
    <row r="11" spans="1:18" ht="24" customHeight="1">
      <c r="B11" s="456"/>
      <c r="C11" s="456"/>
      <c r="D11" s="456"/>
      <c r="E11" s="456"/>
      <c r="F11" s="456"/>
      <c r="G11" s="456"/>
      <c r="H11" s="456"/>
    </row>
    <row r="12" spans="1:18" ht="24" customHeight="1">
      <c r="B12" s="456"/>
      <c r="C12" s="456"/>
      <c r="D12" s="456"/>
      <c r="E12" s="456"/>
      <c r="F12" s="456"/>
      <c r="G12" s="456"/>
      <c r="H12" s="456"/>
    </row>
    <row r="13" spans="1:18" ht="24" customHeight="1">
      <c r="B13" s="456"/>
      <c r="C13" s="456"/>
      <c r="D13" s="456"/>
      <c r="E13" s="456"/>
      <c r="F13" s="456"/>
      <c r="G13" s="456"/>
      <c r="H13" s="456"/>
    </row>
    <row r="14" spans="1:18" ht="24" customHeight="1">
      <c r="B14" s="455" t="s">
        <v>53</v>
      </c>
      <c r="C14" s="456"/>
      <c r="D14" s="456"/>
      <c r="E14" s="456"/>
      <c r="F14" s="456"/>
      <c r="G14" s="456"/>
      <c r="H14" s="456"/>
    </row>
    <row r="15" spans="1:18" ht="24" customHeight="1">
      <c r="B15" s="456"/>
      <c r="C15" s="456"/>
      <c r="D15" s="456"/>
      <c r="E15" s="456"/>
      <c r="F15" s="456"/>
      <c r="G15" s="456"/>
      <c r="H15" s="456"/>
    </row>
    <row r="16" spans="1:18" ht="24" customHeight="1">
      <c r="B16" s="456"/>
      <c r="C16" s="456"/>
      <c r="D16" s="456"/>
      <c r="E16" s="456"/>
      <c r="F16" s="456"/>
      <c r="G16" s="456"/>
      <c r="H16" s="456"/>
    </row>
    <row r="17" spans="2:8" ht="24" customHeight="1">
      <c r="B17" s="456"/>
      <c r="C17" s="456"/>
      <c r="D17" s="456"/>
      <c r="E17" s="456"/>
      <c r="F17" s="456"/>
      <c r="G17" s="456"/>
      <c r="H17" s="456"/>
    </row>
    <row r="18" spans="2:8" ht="24" customHeight="1">
      <c r="B18" s="456"/>
      <c r="C18" s="456"/>
      <c r="D18" s="456"/>
      <c r="E18" s="456"/>
      <c r="F18" s="456"/>
      <c r="G18" s="456"/>
      <c r="H18" s="456"/>
    </row>
    <row r="19" spans="2:8" ht="24" customHeight="1">
      <c r="B19" s="456"/>
      <c r="C19" s="456"/>
      <c r="D19" s="456"/>
      <c r="E19" s="456"/>
      <c r="F19" s="456"/>
      <c r="G19" s="456"/>
      <c r="H19" s="456"/>
    </row>
    <row r="20" spans="2:8" ht="24" customHeight="1">
      <c r="B20" s="455" t="s">
        <v>54</v>
      </c>
      <c r="C20" s="456"/>
      <c r="D20" s="456"/>
      <c r="E20" s="456"/>
      <c r="F20" s="456"/>
      <c r="G20" s="456"/>
      <c r="H20" s="456"/>
    </row>
    <row r="21" spans="2:8" ht="24" customHeight="1">
      <c r="B21" s="456"/>
      <c r="C21" s="456"/>
      <c r="D21" s="456"/>
      <c r="E21" s="456"/>
      <c r="F21" s="456"/>
      <c r="G21" s="456"/>
      <c r="H21" s="456"/>
    </row>
    <row r="22" spans="2:8" ht="24" customHeight="1">
      <c r="B22" s="456"/>
      <c r="C22" s="456"/>
      <c r="D22" s="456"/>
      <c r="E22" s="456"/>
      <c r="F22" s="456"/>
      <c r="G22" s="456"/>
      <c r="H22" s="456"/>
    </row>
    <row r="23" spans="2:8" ht="24" customHeight="1">
      <c r="B23" s="456"/>
      <c r="C23" s="456"/>
      <c r="D23" s="456"/>
      <c r="E23" s="456"/>
      <c r="F23" s="456"/>
      <c r="G23" s="456"/>
      <c r="H23" s="456"/>
    </row>
    <row r="24" spans="2:8" ht="24" customHeight="1">
      <c r="B24" s="456"/>
      <c r="C24" s="456"/>
      <c r="D24" s="456"/>
      <c r="E24" s="456"/>
      <c r="F24" s="456"/>
      <c r="G24" s="456"/>
      <c r="H24" s="456"/>
    </row>
    <row r="25" spans="2:8" ht="24" customHeight="1">
      <c r="B25" s="456"/>
      <c r="C25" s="456"/>
      <c r="D25" s="456"/>
      <c r="E25" s="456"/>
      <c r="F25" s="456"/>
      <c r="G25" s="456"/>
      <c r="H25" s="456"/>
    </row>
    <row r="26" spans="2:8" ht="24" customHeight="1">
      <c r="B26" s="456"/>
      <c r="C26" s="456"/>
      <c r="D26" s="456"/>
      <c r="E26" s="456"/>
      <c r="F26" s="456"/>
      <c r="G26" s="456"/>
      <c r="H26" s="456"/>
    </row>
    <row r="27" spans="2:8" ht="24" customHeight="1" thickBot="1">
      <c r="B27" s="11" t="s">
        <v>11</v>
      </c>
      <c r="C27" s="454"/>
      <c r="D27" s="454"/>
      <c r="E27" s="454"/>
      <c r="F27" s="454"/>
      <c r="G27" s="454"/>
      <c r="H27" s="454"/>
    </row>
    <row r="28" spans="2:8" ht="24" customHeight="1" thickBot="1">
      <c r="B28" s="11" t="s">
        <v>12</v>
      </c>
      <c r="C28" s="454"/>
      <c r="D28" s="454"/>
      <c r="E28" s="454"/>
      <c r="F28" s="454"/>
      <c r="G28" s="454"/>
      <c r="H28" s="454"/>
    </row>
    <row r="29" spans="2:8" ht="24" customHeight="1" thickBot="1">
      <c r="B29" s="11" t="s">
        <v>13</v>
      </c>
      <c r="C29" s="454"/>
      <c r="D29" s="454"/>
      <c r="E29" s="454"/>
      <c r="F29" s="454"/>
      <c r="G29" s="454"/>
      <c r="H29" s="454"/>
    </row>
    <row r="30" spans="2:8" ht="24" customHeight="1">
      <c r="B30" s="11"/>
      <c r="C30" s="30"/>
      <c r="D30" s="30"/>
      <c r="E30" s="30"/>
      <c r="F30" s="30"/>
      <c r="G30" s="30"/>
      <c r="H30" s="30"/>
    </row>
    <row r="31" spans="2:8" ht="24" customHeight="1">
      <c r="B31" s="11"/>
      <c r="C31" s="30"/>
      <c r="D31" s="30"/>
      <c r="E31" s="30"/>
      <c r="F31" s="30"/>
      <c r="G31" s="30"/>
      <c r="H31" s="30"/>
    </row>
    <row r="32" spans="2:8" ht="24" customHeight="1">
      <c r="B32" s="13"/>
      <c r="C32" s="14" t="s">
        <v>14</v>
      </c>
      <c r="D32" s="8"/>
      <c r="E32" s="8"/>
      <c r="F32" s="8"/>
      <c r="G32" s="13"/>
      <c r="H32" s="13"/>
    </row>
    <row r="33" spans="2:8" ht="24" customHeight="1" thickBot="1">
      <c r="B33" s="13"/>
      <c r="C33" s="454"/>
      <c r="D33" s="454"/>
      <c r="E33" s="454"/>
      <c r="F33" s="454"/>
      <c r="G33" s="454"/>
      <c r="H33" s="454"/>
    </row>
    <row r="34" spans="2:8" ht="24" customHeight="1">
      <c r="B34" s="15" t="s">
        <v>15</v>
      </c>
      <c r="C34" s="451" t="s">
        <v>17</v>
      </c>
      <c r="D34" s="451"/>
      <c r="E34" s="451"/>
      <c r="F34" s="451"/>
      <c r="G34" s="451"/>
      <c r="H34" s="451"/>
    </row>
    <row r="35" spans="2:8" ht="24" customHeight="1">
      <c r="B35" s="15" t="s">
        <v>16</v>
      </c>
      <c r="C35" s="452"/>
      <c r="D35" s="452"/>
      <c r="E35" s="452"/>
      <c r="F35" s="452"/>
      <c r="G35" s="452"/>
      <c r="H35" s="452"/>
    </row>
    <row r="36" spans="2:8" ht="24" customHeight="1">
      <c r="B36" s="13"/>
      <c r="C36" s="452"/>
      <c r="D36" s="452"/>
      <c r="E36" s="452"/>
      <c r="F36" s="452"/>
      <c r="G36" s="452"/>
      <c r="H36" s="452"/>
    </row>
    <row r="37" spans="2:8" ht="24" customHeight="1">
      <c r="B37" s="10" t="s">
        <v>19</v>
      </c>
      <c r="C37" s="452"/>
      <c r="D37" s="452"/>
      <c r="E37" s="452"/>
      <c r="F37" s="452"/>
      <c r="G37" s="452"/>
      <c r="H37" s="452"/>
    </row>
    <row r="38" spans="2:8" ht="24" customHeight="1" thickBot="1">
      <c r="B38" s="10" t="s">
        <v>20</v>
      </c>
      <c r="C38" s="453"/>
      <c r="D38" s="453"/>
      <c r="E38" s="453"/>
      <c r="F38" s="453"/>
      <c r="G38" s="453"/>
      <c r="H38" s="453"/>
    </row>
    <row r="39" spans="2:8" ht="24" customHeight="1">
      <c r="B39" s="10"/>
      <c r="C39" s="1"/>
      <c r="D39" s="1"/>
    </row>
    <row r="40" spans="2:8" ht="24" customHeight="1">
      <c r="B40" s="6"/>
      <c r="C40" s="6"/>
      <c r="D40" s="6"/>
    </row>
    <row r="41" spans="2:8" ht="24" customHeight="1">
      <c r="B41" s="9"/>
      <c r="C41" s="1"/>
      <c r="D41" s="1"/>
    </row>
    <row r="42" spans="2:8" ht="24" customHeight="1">
      <c r="B42" s="6"/>
      <c r="C42" s="1"/>
      <c r="D42" s="1"/>
    </row>
    <row r="43" spans="2:8" ht="24" customHeight="1">
      <c r="B43" s="11"/>
      <c r="C43" s="1"/>
      <c r="D43" s="1"/>
    </row>
    <row r="44" spans="2:8" ht="24" customHeight="1">
      <c r="B44" s="12"/>
      <c r="C44" s="1"/>
      <c r="D44" s="1"/>
    </row>
    <row r="45" spans="2:8" ht="24" customHeight="1">
      <c r="B45" s="12"/>
      <c r="C45" s="1"/>
      <c r="D45" s="1"/>
    </row>
    <row r="46" spans="2:8" ht="24" customHeight="1">
      <c r="B46" s="12"/>
      <c r="C46" s="1"/>
      <c r="D46" s="1"/>
    </row>
    <row r="47" spans="2:8" ht="24" customHeight="1">
      <c r="B47" s="12"/>
      <c r="C47" s="1"/>
      <c r="D47" s="1"/>
    </row>
    <row r="48" spans="2:8" ht="24" customHeight="1">
      <c r="B48" s="12"/>
      <c r="C48" s="1"/>
      <c r="D48" s="1"/>
    </row>
    <row r="49" spans="2:4" ht="24" customHeight="1">
      <c r="B49" s="12"/>
      <c r="C49" s="1"/>
      <c r="D49" s="1"/>
    </row>
    <row r="50" spans="2:4" ht="24" customHeight="1">
      <c r="B50" s="12"/>
      <c r="C50" s="1"/>
      <c r="D50" s="1"/>
    </row>
    <row r="51" spans="2:4" ht="24" customHeight="1">
      <c r="B51" s="7"/>
      <c r="C51" s="1"/>
      <c r="D51" s="1"/>
    </row>
    <row r="52" spans="2:4" ht="24" customHeight="1">
      <c r="B52" s="7"/>
      <c r="C52" s="1"/>
      <c r="D52" s="1"/>
    </row>
    <row r="53" spans="2:4" ht="24" customHeight="1">
      <c r="B53" s="7"/>
      <c r="C53" s="1"/>
      <c r="D53" s="1"/>
    </row>
    <row r="54" spans="2:4" ht="24" customHeight="1">
      <c r="B54" s="7"/>
      <c r="C54" s="1"/>
      <c r="D54" s="1"/>
    </row>
    <row r="55" spans="2:4" ht="24" customHeight="1">
      <c r="B55" s="7"/>
      <c r="C55" s="1"/>
      <c r="D55" s="1"/>
    </row>
    <row r="56" spans="2:4" ht="24" customHeight="1">
      <c r="B56" s="7"/>
      <c r="C56" s="1"/>
      <c r="D56" s="1"/>
    </row>
    <row r="57" spans="2:4" ht="24" customHeight="1">
      <c r="B57" s="7"/>
      <c r="C57" s="1"/>
      <c r="D57" s="1"/>
    </row>
    <row r="58" spans="2:4" ht="24" customHeight="1">
      <c r="B58" s="7"/>
      <c r="C58" s="1"/>
      <c r="D58" s="1"/>
    </row>
    <row r="59" spans="2:4" ht="24" customHeight="1">
      <c r="B59" s="7"/>
      <c r="C59" s="1"/>
      <c r="D59" s="1"/>
    </row>
    <row r="60" spans="2:4" ht="24" customHeight="1">
      <c r="B60" s="6"/>
      <c r="C60" s="1"/>
      <c r="D60" s="1"/>
    </row>
    <row r="61" spans="2:4" ht="24" customHeight="1">
      <c r="B61" s="6"/>
      <c r="C61" s="1"/>
      <c r="D61" s="1"/>
    </row>
    <row r="62" spans="2:4" ht="24" customHeight="1">
      <c r="B62" s="7"/>
      <c r="C62" s="1"/>
      <c r="D62" s="1"/>
    </row>
    <row r="63" spans="2:4" ht="24" customHeight="1">
      <c r="B63" s="7"/>
      <c r="C63" s="1"/>
      <c r="D63" s="1"/>
    </row>
    <row r="64" spans="2:4" ht="24" customHeight="1">
      <c r="B64" s="7"/>
      <c r="C64" s="1"/>
      <c r="D64" s="1"/>
    </row>
  </sheetData>
  <mergeCells count="8">
    <mergeCell ref="C34:H38"/>
    <mergeCell ref="C28:H28"/>
    <mergeCell ref="C29:H29"/>
    <mergeCell ref="C33:H33"/>
    <mergeCell ref="B8:H13"/>
    <mergeCell ref="B14:H19"/>
    <mergeCell ref="B20:H26"/>
    <mergeCell ref="C27:H27"/>
  </mergeCells>
  <phoneticPr fontId="18" type="noConversion"/>
  <pageMargins left="0.7" right="0.53" top="0.3125" bottom="0.75" header="0.3" footer="0.3"/>
  <pageSetup scale="79" orientation="portrait" r:id="rId1"/>
  <headerFooter>
    <oddFooter>&amp;LWWW.INVESTATLANTA.COM&amp;C&amp;A</oddFooter>
  </headerFooter>
  <drawing r:id="rId2"/>
  <extLst>
    <ext xmlns:mx="http://schemas.microsoft.com/office/mac/excel/2008/main" uri="{64002731-A6B0-56B0-2670-7721B7C09600}">
      <mx:PLV Mode="0" OnePage="0" WScale="89"/>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43C85-5E04-4A87-B73F-B9CF5AD888EE}">
  <dimension ref="A1:I14"/>
  <sheetViews>
    <sheetView workbookViewId="0">
      <selection activeCell="K17" sqref="K17"/>
    </sheetView>
  </sheetViews>
  <sheetFormatPr defaultRowHeight="15"/>
  <cols>
    <col min="1" max="1" width="16.5703125" customWidth="1"/>
  </cols>
  <sheetData>
    <row r="1" spans="1:9">
      <c r="A1" t="s">
        <v>268</v>
      </c>
      <c r="C1" t="s">
        <v>275</v>
      </c>
      <c r="F1" t="s">
        <v>280</v>
      </c>
      <c r="H1" s="215" t="s">
        <v>434</v>
      </c>
    </row>
    <row r="2" spans="1:9" ht="15.75">
      <c r="A2" t="s">
        <v>269</v>
      </c>
      <c r="C2" t="s">
        <v>276</v>
      </c>
      <c r="F2" t="s">
        <v>281</v>
      </c>
      <c r="H2" s="254" t="s">
        <v>435</v>
      </c>
      <c r="I2" s="253"/>
    </row>
    <row r="3" spans="1:9" ht="15.75">
      <c r="A3" t="s">
        <v>270</v>
      </c>
      <c r="C3" t="s">
        <v>277</v>
      </c>
      <c r="H3" s="254" t="s">
        <v>436</v>
      </c>
      <c r="I3" s="253"/>
    </row>
    <row r="4" spans="1:9" ht="15.75">
      <c r="A4" t="s">
        <v>266</v>
      </c>
      <c r="C4" t="s">
        <v>278</v>
      </c>
      <c r="H4" s="254" t="s">
        <v>437</v>
      </c>
      <c r="I4" s="253"/>
    </row>
    <row r="5" spans="1:9" ht="15.75">
      <c r="A5" t="s">
        <v>271</v>
      </c>
      <c r="C5" t="s">
        <v>279</v>
      </c>
      <c r="H5" s="254" t="s">
        <v>438</v>
      </c>
      <c r="I5" s="253"/>
    </row>
    <row r="6" spans="1:9" ht="15.75">
      <c r="A6" t="s">
        <v>274</v>
      </c>
      <c r="C6" t="s">
        <v>7</v>
      </c>
      <c r="H6" s="255"/>
      <c r="I6" s="253"/>
    </row>
    <row r="7" spans="1:9" ht="15.75">
      <c r="A7" t="s">
        <v>272</v>
      </c>
      <c r="H7" s="254"/>
      <c r="I7" s="253"/>
    </row>
    <row r="8" spans="1:9" ht="15.75">
      <c r="A8" t="s">
        <v>273</v>
      </c>
      <c r="H8" s="254"/>
      <c r="I8" s="253"/>
    </row>
    <row r="9" spans="1:9" ht="15.75">
      <c r="A9" t="s">
        <v>267</v>
      </c>
      <c r="H9" s="254"/>
      <c r="I9" s="253"/>
    </row>
    <row r="10" spans="1:9" ht="15.75">
      <c r="H10" s="256"/>
      <c r="I10" s="253"/>
    </row>
    <row r="11" spans="1:9" ht="15.75">
      <c r="H11" s="256"/>
      <c r="I11" s="253"/>
    </row>
    <row r="12" spans="1:9" ht="15.75">
      <c r="H12" s="256"/>
      <c r="I12" s="253"/>
    </row>
    <row r="13" spans="1:9">
      <c r="I13" s="253"/>
    </row>
    <row r="14" spans="1:9">
      <c r="I14" s="253"/>
    </row>
  </sheetData>
  <sortState ref="A1:A7">
    <sortCondition ref="A1:A7"/>
  </sortState>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20</vt:i4>
      </vt:variant>
    </vt:vector>
  </HeadingPairs>
  <TitlesOfParts>
    <vt:vector size="34" baseType="lpstr">
      <vt:lpstr>Overview</vt:lpstr>
      <vt:lpstr>Instructions</vt:lpstr>
      <vt:lpstr>A - Funding Request</vt:lpstr>
      <vt:lpstr>B - Project Team</vt:lpstr>
      <vt:lpstr>C - Project Info</vt:lpstr>
      <vt:lpstr>E - Construction Costs</vt:lpstr>
      <vt:lpstr>D - Sources &amp; Uses</vt:lpstr>
      <vt:lpstr>E - LOCI</vt:lpstr>
      <vt:lpstr>F-Tax Estimator</vt:lpstr>
      <vt:lpstr>G - Public Engagement</vt:lpstr>
      <vt:lpstr>H - Notes</vt:lpstr>
      <vt:lpstr>I - Application Certification</vt:lpstr>
      <vt:lpstr>J - Affidavit</vt:lpstr>
      <vt:lpstr>Sheet1</vt:lpstr>
      <vt:lpstr>'A - Funding Request'!Print_Area</vt:lpstr>
      <vt:lpstr>'B - Project Team'!Print_Area</vt:lpstr>
      <vt:lpstr>'C - Project Info'!Print_Area</vt:lpstr>
      <vt:lpstr>'D - Sources &amp; Uses'!Print_Area</vt:lpstr>
      <vt:lpstr>'E - LOCI'!Print_Area</vt:lpstr>
      <vt:lpstr>'F-Tax Estimator'!Print_Area</vt:lpstr>
      <vt:lpstr>'G - Public Engagement'!Print_Area</vt:lpstr>
      <vt:lpstr>'H - Notes'!Print_Area</vt:lpstr>
      <vt:lpstr>'I - Application Certification'!Print_Area</vt:lpstr>
      <vt:lpstr>Instructions!Print_Area</vt:lpstr>
      <vt:lpstr>'J - Affidavit'!Print_Area</vt:lpstr>
      <vt:lpstr>Overview!Print_Area</vt:lpstr>
      <vt:lpstr>'A - Funding Request'!Print_Titles</vt:lpstr>
      <vt:lpstr>'B - Project Team'!Print_Titles</vt:lpstr>
      <vt:lpstr>'C - Project Info'!Print_Titles</vt:lpstr>
      <vt:lpstr>'D - Sources &amp; Uses'!Print_Titles</vt:lpstr>
      <vt:lpstr>'E - Construction Costs'!Print_Titles</vt:lpstr>
      <vt:lpstr>'I - Application Certification'!Print_Titles</vt:lpstr>
      <vt:lpstr>Instructions!Print_Titles</vt:lpstr>
      <vt:lpstr>'J - Affidavit'!Print_Titles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Invest Atlanta</dc:creator>
  <cp:lastModifiedBy>Alan Ferguson</cp:lastModifiedBy>
  <cp:lastPrinted>2019-02-07T21:17:10Z</cp:lastPrinted>
  <dcterms:created xsi:type="dcterms:W3CDTF">2011-12-28T16:49:34Z</dcterms:created>
  <dcterms:modified xsi:type="dcterms:W3CDTF">2019-02-19T21:33:43Z</dcterms:modified>
</cp:coreProperties>
</file>